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s>
  <definedNames>
    <definedName name="_xlnm.Print_Area" localSheetId="2">'Notes'!$A$1:$K$216</definedName>
    <definedName name="_xlnm.Print_Titles" localSheetId="2">'Notes'!$1:$6</definedName>
    <definedName name="_xlnm.Print_Titles" localSheetId="0">'PL'!$1:$14</definedName>
  </definedNames>
  <calcPr fullCalcOnLoad="1"/>
</workbook>
</file>

<file path=xl/sharedStrings.xml><?xml version="1.0" encoding="utf-8"?>
<sst xmlns="http://schemas.openxmlformats.org/spreadsheetml/2006/main" count="393" uniqueCount="248">
  <si>
    <t>(Incorporated in Malaysia)</t>
  </si>
  <si>
    <t>(These figures have not been audited)</t>
  </si>
  <si>
    <t>CONSOLIDATED INCOME STATEMENT</t>
  </si>
  <si>
    <t>(a)</t>
  </si>
  <si>
    <t>Turnover</t>
  </si>
  <si>
    <t>(b)</t>
  </si>
  <si>
    <t>Investment income</t>
  </si>
  <si>
    <t>(c)</t>
  </si>
  <si>
    <t>Other income including interest income</t>
  </si>
  <si>
    <t>(d)</t>
  </si>
  <si>
    <t>Exceptional items</t>
  </si>
  <si>
    <t>(e)</t>
  </si>
  <si>
    <t>(f)</t>
  </si>
  <si>
    <t>Share in results of associated companies</t>
  </si>
  <si>
    <t>(g)</t>
  </si>
  <si>
    <t>(h)</t>
  </si>
  <si>
    <t>Taxation</t>
  </si>
  <si>
    <t>(i)</t>
  </si>
  <si>
    <t>(ii)</t>
  </si>
  <si>
    <t>(j)</t>
  </si>
  <si>
    <t>RM'000</t>
  </si>
  <si>
    <t>(k)</t>
  </si>
  <si>
    <t>Extraordinary items</t>
  </si>
  <si>
    <t>(iii)</t>
  </si>
  <si>
    <t>(l)</t>
  </si>
  <si>
    <t>CURRENT YEAR QUARTER</t>
  </si>
  <si>
    <t>PRECEDING YEAR CORRESPONDING QUARTER</t>
  </si>
  <si>
    <t>PRECEDING YEAR CORRESPONDING PERIOD</t>
  </si>
  <si>
    <t>(unaudited)</t>
  </si>
  <si>
    <t>Less: Interest on borrowings</t>
  </si>
  <si>
    <t>Less: Depreciation and amortisation</t>
  </si>
  <si>
    <t>Less: minority interest</t>
  </si>
  <si>
    <t>Net tangible assets per share (RM)</t>
  </si>
  <si>
    <t>Dividend per share (sen)</t>
  </si>
  <si>
    <t>Dividend Description</t>
  </si>
  <si>
    <t>CONSOLIDATED BALANCE SHEET</t>
  </si>
  <si>
    <t>AS AT END OF CURRENT QUARTER</t>
  </si>
  <si>
    <t>AS AT PRECEDING FINANCIAL YEAR END</t>
  </si>
  <si>
    <t>Fixed Assets</t>
  </si>
  <si>
    <t>Investment in Associated Companies</t>
  </si>
  <si>
    <t>Long Term Investments</t>
  </si>
  <si>
    <t>Intangible Assets</t>
  </si>
  <si>
    <t>(audited)</t>
  </si>
  <si>
    <t>Investment Properties</t>
  </si>
  <si>
    <t>Land Held for Development</t>
  </si>
  <si>
    <t>Current Assets</t>
  </si>
  <si>
    <t>Stock</t>
  </si>
  <si>
    <t>Trade Debtors</t>
  </si>
  <si>
    <t>Development Properties</t>
  </si>
  <si>
    <t>Short Term Deposits</t>
  </si>
  <si>
    <t>Other Debtors</t>
  </si>
  <si>
    <t>Current Liabilities</t>
  </si>
  <si>
    <t>Short Term Borrowings</t>
  </si>
  <si>
    <t>Trade Creditors</t>
  </si>
  <si>
    <t>Other Creditors</t>
  </si>
  <si>
    <t>Provision for Taxation</t>
  </si>
  <si>
    <t>Shareholders' Funds</t>
  </si>
  <si>
    <t>Share Capital</t>
  </si>
  <si>
    <t>Reserves</t>
  </si>
  <si>
    <t>Share Premium</t>
  </si>
  <si>
    <t>Capital Reserve</t>
  </si>
  <si>
    <t>Exchange Fluctuation Reserves</t>
  </si>
  <si>
    <t>Retained Profit</t>
  </si>
  <si>
    <t>Minority Interests</t>
  </si>
  <si>
    <t>Long Term Borrowings</t>
  </si>
  <si>
    <t>Cash and Bank Balances</t>
  </si>
  <si>
    <t>Dividends</t>
  </si>
  <si>
    <t>1)</t>
  </si>
  <si>
    <t>Accounting Policies</t>
  </si>
  <si>
    <t>2)</t>
  </si>
  <si>
    <t>Exceptional Items</t>
  </si>
  <si>
    <t>3)</t>
  </si>
  <si>
    <t>Extraordinary Items</t>
  </si>
  <si>
    <t>There were no extraordinary items for the financial period under review.</t>
  </si>
  <si>
    <t>4)</t>
  </si>
  <si>
    <t>Provision based on current years' profit</t>
  </si>
  <si>
    <t>Deferred taxation</t>
  </si>
  <si>
    <t>Share of taxation of associated companies</t>
  </si>
  <si>
    <t>Under provision in prior years</t>
  </si>
  <si>
    <t>The tax expense comprises the following:</t>
  </si>
  <si>
    <t>CUMULATIVE CURRENT YEAR TO DATE</t>
  </si>
  <si>
    <t>5)</t>
  </si>
  <si>
    <t>Pre-acquisition Profit</t>
  </si>
  <si>
    <t>There were no pre-acquisition profits for the financial period under review.</t>
  </si>
  <si>
    <t>6)</t>
  </si>
  <si>
    <t xml:space="preserve">Profit on sale of Investments and/or Properties </t>
  </si>
  <si>
    <t>There were no profits on sale of investments and/or properties outside the ordinary course of business of the Group for the financial period under review.</t>
  </si>
  <si>
    <t>7)</t>
  </si>
  <si>
    <t>Quoted Securities</t>
  </si>
  <si>
    <t>a)</t>
  </si>
  <si>
    <t>Total purchases and disposals of quoted securities for the current financial year to date are as follows:</t>
  </si>
  <si>
    <t>Total Purchases</t>
  </si>
  <si>
    <t>Total Disposals</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</si>
  <si>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</si>
  <si>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</si>
  <si>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</si>
  <si>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</si>
  <si>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</si>
  <si>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</si>
  <si>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</si>
  <si>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</si>
  <si>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</si>
  <si>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</si>
  <si>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</si>
  <si>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</si>
  <si>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</si>
  <si>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</si>
  <si>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</si>
  <si>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</si>
  <si>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</si>
  <si>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Litigation involving  claims for damages and compensation</t>
  </si>
  <si>
    <t>Counter indemnities to banks for bank guarantees issued</t>
  </si>
  <si>
    <t>14)</t>
  </si>
  <si>
    <t>Off Balance Sheet Financial Instruments</t>
  </si>
  <si>
    <t>15)</t>
  </si>
  <si>
    <t>Material Litigation</t>
  </si>
  <si>
    <t>16)</t>
  </si>
  <si>
    <t>Segmental Reporting</t>
  </si>
  <si>
    <t>Plantation</t>
  </si>
  <si>
    <t>Property Development</t>
  </si>
  <si>
    <t>Property Investment</t>
  </si>
  <si>
    <t>Manufacturing</t>
  </si>
  <si>
    <t>Non-segment items</t>
  </si>
  <si>
    <t>Earnings before interest</t>
  </si>
  <si>
    <t>Assets Employed</t>
  </si>
  <si>
    <t>Intra-segment sales</t>
  </si>
  <si>
    <t>Share of turnover of associated companies</t>
  </si>
  <si>
    <t>Net Interest Expense</t>
  </si>
  <si>
    <t>17)</t>
  </si>
  <si>
    <t>Material Changes in the Quarterly Results Compared to the Results of the Preceding Quarter</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</si>
  <si>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</si>
  <si>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</si>
  <si>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</si>
  <si>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</si>
  <si>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</si>
  <si>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</si>
  <si>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</si>
  <si>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</si>
  <si>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</si>
  <si>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</si>
  <si>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</si>
  <si>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</si>
  <si>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</si>
  <si>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</si>
  <si>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</si>
  <si>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</si>
  <si>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</si>
  <si>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</si>
  <si>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</si>
  <si>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</si>
  <si>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</si>
  <si>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</si>
  <si>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</si>
  <si>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</si>
  <si>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</si>
  <si>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</si>
  <si>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</si>
  <si>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</si>
  <si>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</si>
  <si>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</si>
  <si>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</si>
  <si>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</si>
  <si>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</si>
  <si>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</si>
  <si>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</si>
  <si>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</si>
  <si>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</si>
  <si>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</si>
  <si>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</si>
  <si>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</si>
  <si>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</si>
  <si>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</si>
  <si>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</si>
  <si>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</si>
  <si>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</si>
  <si>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</si>
  <si>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</si>
  <si>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</si>
  <si>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</si>
  <si>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Other Long Term Liabilities</t>
  </si>
  <si>
    <t>Denominated in RM</t>
  </si>
  <si>
    <t>Denominated in USD (USD3,145,000)</t>
  </si>
  <si>
    <t>Denominated in SGD (SGD20,000,000)</t>
  </si>
  <si>
    <t>Deferred Taxation</t>
  </si>
  <si>
    <t>Deferred Income</t>
  </si>
  <si>
    <t>The quarterly financial statements have been prepared using the same accounting policies and method of computation as compared with the most recent annual financial statements.</t>
  </si>
  <si>
    <t xml:space="preserve"> </t>
  </si>
  <si>
    <t>Contingent liabilities of the Group as at the date of this quarterly report are as follows:</t>
  </si>
  <si>
    <t>NR</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</si>
  <si>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</si>
  <si>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</si>
  <si>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</si>
  <si>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</si>
  <si>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t>Operating profit before interest on borrowings, depreciation and amortisation, exceptional items, income tax, minority interest and extraordinary items</t>
  </si>
  <si>
    <t>Operating profit after interest on borrowings, depreciation and amortisation, exceptional items, income tax, minority interest and extraordinary items</t>
  </si>
  <si>
    <t>Profit before taxation, minority interests and extraordinary items</t>
  </si>
  <si>
    <t>Profit after taxation before deducting minority interest</t>
  </si>
  <si>
    <t>Profit after taxation attributable to members of the company</t>
  </si>
  <si>
    <t>Profit after taxation and extraordinary items attributable to members of the company</t>
  </si>
  <si>
    <t>NR denotes "Not Required"</t>
  </si>
  <si>
    <t>Net Current Liabilities</t>
  </si>
  <si>
    <t>There is no material litigation as at the date of this quarterly report.</t>
  </si>
  <si>
    <t>There is no financial instruments with off balance sheet risk as at the date of this quarterly report.</t>
  </si>
  <si>
    <t>Treasury Shares</t>
  </si>
  <si>
    <t>Denominated in USD (USD30,000,000)</t>
  </si>
  <si>
    <t>Changes in Share Capital and Loan Stocks</t>
  </si>
  <si>
    <t>During the current financial year to date, the Company repurchased RM15,000,000 nominal amount of its 4% Redeemable Unsecured Loan Stocks 1995/2000.   The loan stocks repurchased were cancelled in accordance with a trust deed dated 28 September 1995.</t>
  </si>
  <si>
    <r>
      <t xml:space="preserve">IOI CORPORATION BERHAD </t>
    </r>
    <r>
      <rPr>
        <b/>
        <sz val="10"/>
        <rFont val="Times New Roman"/>
        <family val="1"/>
      </rPr>
      <t>(9027-W</t>
    </r>
    <r>
      <rPr>
        <b/>
        <sz val="14"/>
        <rFont val="Times New Roman"/>
        <family val="1"/>
      </rPr>
      <t>)</t>
    </r>
  </si>
  <si>
    <t>Total Property</t>
  </si>
  <si>
    <t>Earnings per share based on 2(j) above after deducting any provision for preference dividends, if any:-</t>
  </si>
  <si>
    <t>The total dividend todate for the current financial year is 5.0 sen per RM0.50 share less 28% income tax.</t>
  </si>
  <si>
    <t>INDIVIDUAL PERIOD (3Q)</t>
  </si>
  <si>
    <t>CUMULATIVE PERIOD (9 Months)</t>
  </si>
  <si>
    <r>
      <t xml:space="preserve">Basic </t>
    </r>
    <r>
      <rPr>
        <i/>
        <sz val="9"/>
        <rFont val="Times New Roman"/>
        <family val="1"/>
      </rPr>
      <t>(based on weighted average of 843,492,598 ordinary shares - sen)</t>
    </r>
  </si>
  <si>
    <r>
      <t xml:space="preserve">Fully diluted </t>
    </r>
    <r>
      <rPr>
        <i/>
        <sz val="9"/>
        <rFont val="Times New Roman"/>
        <family val="1"/>
      </rPr>
      <t>(based on weighted average of 1,074,491,575 ordinary shares - sen)</t>
    </r>
  </si>
  <si>
    <t>Nil</t>
  </si>
  <si>
    <t>Third quarter report on consolidated results for the financial period ended 31 March 2000</t>
  </si>
  <si>
    <t>Exception items comprises the following:</t>
  </si>
  <si>
    <t>Gain on disposal of long term investments</t>
  </si>
  <si>
    <t>Total Profit on disposal</t>
  </si>
  <si>
    <t>Total investments in quoted securities as at end of the 31 March 2000</t>
  </si>
  <si>
    <t>There were no changes in the composition of the Group during the current financial year to date except for the acquisition of additional interest in IOI Properties Berhad and Nissan-Industrial Oxygen Incorporated Berhad.  The equity interest in IOI Properties Berhad and Nissan-Industrial Oxygen Incorporated Berhad as at 31 March 2000  are  58.66% and 42.60% respectively.</t>
  </si>
  <si>
    <t xml:space="preserve">During the current financial year to date, the Company issued 1,838,000 ordinary shares of RM0.50 each at RM2.20 per share arising from the exercise of options under the Executive Share Option Scheme. </t>
  </si>
  <si>
    <t>During the current financial year to date, the Company repurchased 6,724,000 of its issued shares capital from the open market.  The average price paid for the shares repurchased was RM2.41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</si>
  <si>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Group borrowings and debt securities as at 31 March 2000 are as follows:</t>
  </si>
  <si>
    <t>Nine months ended 31/03/00</t>
  </si>
  <si>
    <t>As at 31/03/00</t>
  </si>
  <si>
    <t>(12 months)</t>
  </si>
  <si>
    <t>(9 months)</t>
  </si>
  <si>
    <t>Denominated in SGD (SGD18,739,000)</t>
  </si>
  <si>
    <t>In the opinion of the Directors, the results for the current financial year to date have not been affected by any transaction or event of a material or unusual nature which has risen between 31 March 2000 and the date of this announcement.</t>
  </si>
  <si>
    <t>An interim dividend  of  10% or  5.0 sen per ordinary share of RM0.50 each less  28% income tax in respect of the financial year ending 30 June 2000 (30 June 2000: 7%) was paid on 30 March 2000.</t>
  </si>
  <si>
    <t>Provision for diminution in value</t>
  </si>
  <si>
    <t>Net book value</t>
  </si>
  <si>
    <t>Barring unforeseen circumstances, the Board therefore expects the Group's overall results for the current financial year to be satisfactory.</t>
  </si>
  <si>
    <t>For the quarter under review, FFB crop production  is lower than the previous two quarters due to seasonal crop pattern.  Typically, the January-March quarter is the lowest yielding quarter for the year.</t>
  </si>
  <si>
    <t>For the first nine months ended 31 March 2000, the  Group recorded a turnover of RM969.3 million and pre-tax profit of RM355.2 million as compared to turnover of RM1,411.9 million and pre-tax profit of RM462.2 million achieved for the whole of previous financial year.</t>
  </si>
  <si>
    <t>Overall, there were no material changes in the current quarterly results compared to the results of the preceding quarter.  Plantations earnings for the 3 Quarter were lower than the 2 Quarter mainly because it is a seasonally low crop quarter.</t>
  </si>
  <si>
    <t>The Group pre-tax profit achieved for the nine months, if annualised, is about the preceeding year's level.  Group pre-tax profit has been sustained, despite a 40% drop in palm oil prices because of higher FFB production, much higher profit contributions from property and manufacturing sectors and lower net interest cost.  Property contribution of RM145.8m for the first 3 quarters has already exceeded previous year's annual contribution of RM131.4m by RM14.4m whilst manufacturing contribution of RM43.3m is approximately 4 times of  previous year's annual contribution of RM10.6m.</t>
  </si>
  <si>
    <t>No dividend has been proposed for this quarter.</t>
  </si>
  <si>
    <t>Proposal</t>
  </si>
  <si>
    <t>Adviser</t>
  </si>
  <si>
    <t>Approvals Pending</t>
  </si>
  <si>
    <t>None</t>
  </si>
  <si>
    <t>There were no corporate proposal announced but not completed as at the date of this quarterly report except for the following proposal announced by a subsidiary of the Company, IOI Properties Berhad to the KLSE on 21 April 2000:</t>
  </si>
  <si>
    <t>Foreign Investment Committee</t>
  </si>
  <si>
    <t>Proposed acquisition of 51% stake in Lush Development Sdn Bhd by a wholly-owned subsidiary of  IOI Properties Berhad, Cahaya Kota Development Sdn Bhd for a cash consideration of RM12,138,000</t>
  </si>
  <si>
    <t>The Group's operating performance for the 4 Quarter is expected to be not lower than that for the 3 Quarter.</t>
  </si>
</sst>
</file>

<file path=xl/styles.xml><?xml version="1.0" encoding="utf-8"?>
<styleSheet xmlns="http://schemas.openxmlformats.org/spreadsheetml/2006/main">
  <numFmts count="1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dd\ mmmm\ yyyy"/>
  </numFmts>
  <fonts count="1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4" fontId="3" fillId="0" borderId="0" xfId="0" applyNumberFormat="1" applyFont="1" applyAlignment="1">
      <alignment horizontal="center"/>
    </xf>
    <xf numFmtId="0" fontId="3" fillId="0" borderId="0" xfId="0" applyFont="1" applyAlignment="1">
      <alignment horizontal="center"/>
    </xf>
    <xf numFmtId="171" fontId="1" fillId="0" borderId="0" xfId="15" applyNumberFormat="1" applyFont="1" applyAlignment="1">
      <alignment/>
    </xf>
    <xf numFmtId="0" fontId="1" fillId="0" borderId="0" xfId="0" applyFont="1" applyAlignment="1">
      <alignment vertical="top"/>
    </xf>
    <xf numFmtId="171" fontId="1" fillId="0" borderId="0" xfId="15" applyNumberFormat="1" applyFont="1" applyAlignment="1">
      <alignment vertical="top"/>
    </xf>
    <xf numFmtId="171" fontId="1" fillId="0" borderId="1" xfId="15" applyNumberFormat="1"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171" fontId="1" fillId="0" borderId="2" xfId="0" applyNumberFormat="1" applyFont="1" applyBorder="1" applyAlignment="1">
      <alignment/>
    </xf>
    <xf numFmtId="171" fontId="1" fillId="0" borderId="0" xfId="15" applyNumberFormat="1" applyFont="1" applyBorder="1" applyAlignment="1">
      <alignment horizontal="left" vertical="top" wrapText="1"/>
    </xf>
    <xf numFmtId="0" fontId="1" fillId="0" borderId="0" xfId="0" applyFont="1" applyAlignment="1">
      <alignment horizontal="justify" vertical="top" wrapText="1"/>
    </xf>
    <xf numFmtId="0" fontId="3" fillId="0" borderId="0" xfId="0" applyFont="1" applyAlignment="1">
      <alignment horizontal="right"/>
    </xf>
    <xf numFmtId="0" fontId="1" fillId="0" borderId="0" xfId="0" applyFont="1" applyAlignment="1">
      <alignment horizontal="left" indent="1"/>
    </xf>
    <xf numFmtId="171" fontId="3" fillId="0" borderId="0" xfId="15" applyNumberFormat="1" applyFont="1" applyAlignment="1">
      <alignment horizontal="right"/>
    </xf>
    <xf numFmtId="171" fontId="1" fillId="0" borderId="2" xfId="15" applyNumberFormat="1" applyFont="1" applyBorder="1" applyAlignment="1">
      <alignment/>
    </xf>
    <xf numFmtId="0" fontId="3" fillId="0" borderId="0" xfId="0" applyFont="1" applyAlignment="1">
      <alignment horizontal="right" vertical="top" wrapText="1"/>
    </xf>
    <xf numFmtId="14" fontId="3" fillId="0" borderId="0" xfId="0" applyNumberFormat="1" applyFont="1" applyAlignment="1">
      <alignment horizontal="right"/>
    </xf>
    <xf numFmtId="0" fontId="3" fillId="0" borderId="0" xfId="0" applyFont="1" applyBorder="1" applyAlignment="1">
      <alignment horizontal="right" vertical="top" wrapText="1"/>
    </xf>
    <xf numFmtId="171" fontId="3" fillId="0" borderId="0" xfId="15" applyNumberFormat="1" applyFont="1" applyBorder="1" applyAlignment="1">
      <alignment horizontal="right" vertical="top" wrapText="1"/>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1" fillId="0" borderId="0" xfId="0" applyFont="1" applyAlignment="1">
      <alignment horizontal="justify" vertical="top"/>
    </xf>
    <xf numFmtId="0" fontId="3" fillId="0" borderId="0" xfId="0" applyFont="1" applyFill="1" applyAlignment="1">
      <alignment/>
    </xf>
    <xf numFmtId="0" fontId="1" fillId="0" borderId="0" xfId="0" applyFont="1" applyFill="1" applyAlignment="1">
      <alignment/>
    </xf>
    <xf numFmtId="171" fontId="1" fillId="0" borderId="0" xfId="15" applyNumberFormat="1" applyFont="1" applyFill="1" applyAlignment="1">
      <alignment/>
    </xf>
    <xf numFmtId="171" fontId="1" fillId="0" borderId="0" xfId="0" applyNumberFormat="1" applyFont="1" applyBorder="1" applyAlignment="1">
      <alignment/>
    </xf>
    <xf numFmtId="0" fontId="5" fillId="0" borderId="0" xfId="0" applyFont="1" applyAlignment="1">
      <alignment horizontal="left" vertical="top"/>
    </xf>
    <xf numFmtId="0" fontId="0" fillId="0" borderId="0" xfId="0" applyFont="1" applyAlignment="1">
      <alignment/>
    </xf>
    <xf numFmtId="171" fontId="7" fillId="0" borderId="0" xfId="15" applyNumberFormat="1" applyFont="1" applyAlignment="1">
      <alignment horizontal="right"/>
    </xf>
    <xf numFmtId="171"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19" applyNumberFormat="1" applyFont="1" applyBorder="1" applyAlignment="1">
      <alignment horizontal="right"/>
    </xf>
    <xf numFmtId="0" fontId="7" fillId="0" borderId="0" xfId="0" applyFont="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15" fontId="3" fillId="0" borderId="5" xfId="0" applyNumberFormat="1" applyFont="1" applyBorder="1" applyAlignment="1">
      <alignment horizontal="right"/>
    </xf>
    <xf numFmtId="15" fontId="3" fillId="0" borderId="6" xfId="0" applyNumberFormat="1" applyFont="1" applyBorder="1" applyAlignment="1">
      <alignment horizontal="right"/>
    </xf>
    <xf numFmtId="171" fontId="3" fillId="0" borderId="7" xfId="15" applyNumberFormat="1" applyFont="1" applyBorder="1" applyAlignment="1">
      <alignment/>
    </xf>
    <xf numFmtId="171" fontId="3" fillId="0" borderId="8" xfId="15" applyNumberFormat="1" applyFont="1" applyBorder="1" applyAlignment="1">
      <alignment/>
    </xf>
    <xf numFmtId="171" fontId="3" fillId="0" borderId="7" xfId="15" applyNumberFormat="1" applyFont="1" applyBorder="1" applyAlignment="1">
      <alignment horizontal="right"/>
    </xf>
    <xf numFmtId="0" fontId="3" fillId="0" borderId="7" xfId="0" applyFont="1" applyBorder="1" applyAlignment="1">
      <alignment/>
    </xf>
    <xf numFmtId="171" fontId="3" fillId="0" borderId="5" xfId="15" applyNumberFormat="1" applyFont="1" applyBorder="1" applyAlignment="1">
      <alignment horizontal="right"/>
    </xf>
    <xf numFmtId="171" fontId="3" fillId="0" borderId="1" xfId="15" applyNumberFormat="1" applyFont="1" applyBorder="1" applyAlignment="1">
      <alignment horizontal="right"/>
    </xf>
    <xf numFmtId="15" fontId="3" fillId="0" borderId="3" xfId="0" applyNumberFormat="1" applyFont="1" applyBorder="1" applyAlignment="1">
      <alignment horizontal="right"/>
    </xf>
    <xf numFmtId="15" fontId="3" fillId="0" borderId="4" xfId="0" applyNumberFormat="1"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43" fontId="3" fillId="0" borderId="7" xfId="15" applyNumberFormat="1" applyFont="1" applyBorder="1" applyAlignment="1">
      <alignment horizontal="right"/>
    </xf>
    <xf numFmtId="10" fontId="3" fillId="0" borderId="7" xfId="19"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1" fontId="2" fillId="0" borderId="0" xfId="15" applyNumberFormat="1" applyFont="1" applyAlignment="1">
      <alignment/>
    </xf>
    <xf numFmtId="0" fontId="2" fillId="0" borderId="0" xfId="0" applyFont="1" applyAlignment="1">
      <alignment vertical="top"/>
    </xf>
    <xf numFmtId="171"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1"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171" fontId="2" fillId="0" borderId="9" xfId="15" applyNumberFormat="1" applyFont="1" applyBorder="1" applyAlignment="1">
      <alignment horizontal="left" vertical="center" indent="5"/>
    </xf>
    <xf numFmtId="171" fontId="2" fillId="0" borderId="9" xfId="15" applyNumberFormat="1" applyFont="1" applyBorder="1" applyAlignment="1">
      <alignment horizontal="left" vertical="top" indent="5"/>
    </xf>
    <xf numFmtId="171" fontId="2" fillId="0" borderId="0" xfId="15" applyNumberFormat="1" applyFont="1" applyAlignment="1">
      <alignment horizontal="left" indent="5"/>
    </xf>
    <xf numFmtId="171" fontId="2" fillId="0" borderId="0" xfId="15" applyNumberFormat="1" applyFont="1" applyAlignment="1">
      <alignment horizontal="left" vertical="top" indent="5"/>
    </xf>
    <xf numFmtId="171" fontId="2" fillId="0" borderId="1" xfId="15" applyNumberFormat="1" applyFont="1" applyBorder="1" applyAlignment="1">
      <alignment horizontal="left" vertical="top" indent="5"/>
    </xf>
    <xf numFmtId="171" fontId="2" fillId="0" borderId="10" xfId="15" applyNumberFormat="1" applyFont="1" applyBorder="1" applyAlignment="1">
      <alignment horizontal="left" vertical="top" indent="5"/>
    </xf>
    <xf numFmtId="171" fontId="2" fillId="0" borderId="11" xfId="15" applyNumberFormat="1" applyFont="1" applyBorder="1" applyAlignment="1">
      <alignment horizontal="left" vertical="top" indent="5"/>
    </xf>
    <xf numFmtId="171" fontId="2" fillId="0" borderId="12" xfId="15" applyNumberFormat="1" applyFont="1" applyBorder="1" applyAlignment="1">
      <alignment horizontal="left" vertical="top" indent="5"/>
    </xf>
    <xf numFmtId="171" fontId="2" fillId="0" borderId="2" xfId="15" applyNumberFormat="1" applyFont="1" applyBorder="1" applyAlignment="1">
      <alignment horizontal="left" vertical="center" indent="5"/>
    </xf>
    <xf numFmtId="43" fontId="2" fillId="0" borderId="0" xfId="15" applyFont="1" applyAlignment="1">
      <alignment horizontal="left" vertical="top" indent="5"/>
    </xf>
    <xf numFmtId="43" fontId="2" fillId="0" borderId="0" xfId="15" applyFont="1" applyAlignment="1">
      <alignment horizontal="left" indent="5"/>
    </xf>
    <xf numFmtId="0" fontId="2" fillId="0" borderId="0" xfId="0" applyFont="1" applyAlignment="1">
      <alignment horizontal="left" indent="5"/>
    </xf>
    <xf numFmtId="171" fontId="9" fillId="0" borderId="9" xfId="15" applyNumberFormat="1" applyFont="1" applyBorder="1" applyAlignment="1">
      <alignment vertical="center"/>
    </xf>
    <xf numFmtId="171" fontId="9" fillId="0" borderId="9" xfId="15" applyNumberFormat="1" applyFont="1" applyBorder="1" applyAlignment="1">
      <alignment vertical="top"/>
    </xf>
    <xf numFmtId="171" fontId="9" fillId="0" borderId="0" xfId="15" applyNumberFormat="1" applyFont="1" applyAlignment="1">
      <alignment/>
    </xf>
    <xf numFmtId="171" fontId="9" fillId="0" borderId="0" xfId="15" applyNumberFormat="1" applyFont="1" applyAlignment="1">
      <alignment vertical="top"/>
    </xf>
    <xf numFmtId="171" fontId="9" fillId="0" borderId="1" xfId="15" applyNumberFormat="1" applyFont="1" applyBorder="1" applyAlignment="1">
      <alignment vertical="top"/>
    </xf>
    <xf numFmtId="171" fontId="9" fillId="0" borderId="10" xfId="15" applyNumberFormat="1" applyFont="1" applyBorder="1" applyAlignment="1">
      <alignment vertical="top"/>
    </xf>
    <xf numFmtId="171" fontId="9" fillId="0" borderId="11" xfId="15" applyNumberFormat="1" applyFont="1" applyBorder="1" applyAlignment="1">
      <alignment vertical="top"/>
    </xf>
    <xf numFmtId="171" fontId="9" fillId="0" borderId="12" xfId="15" applyNumberFormat="1" applyFont="1" applyBorder="1" applyAlignment="1">
      <alignment vertical="top"/>
    </xf>
    <xf numFmtId="171" fontId="9" fillId="0" borderId="2" xfId="15" applyNumberFormat="1" applyFont="1" applyBorder="1" applyAlignment="1">
      <alignment vertical="center"/>
    </xf>
    <xf numFmtId="43" fontId="9" fillId="0" borderId="0" xfId="15" applyFont="1" applyAlignment="1">
      <alignment vertical="top"/>
    </xf>
    <xf numFmtId="43" fontId="9" fillId="0" borderId="0" xfId="15" applyFont="1" applyAlignment="1">
      <alignment/>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1" fontId="2" fillId="0" borderId="1" xfId="15" applyNumberFormat="1" applyFont="1" applyBorder="1" applyAlignment="1">
      <alignment/>
    </xf>
    <xf numFmtId="171" fontId="9" fillId="0" borderId="2" xfId="15" applyNumberFormat="1" applyFont="1" applyBorder="1" applyAlignment="1">
      <alignment/>
    </xf>
    <xf numFmtId="171" fontId="9" fillId="0" borderId="1"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1" fontId="9" fillId="0" borderId="10" xfId="15" applyNumberFormat="1" applyFont="1" applyBorder="1" applyAlignment="1">
      <alignment/>
    </xf>
    <xf numFmtId="171" fontId="9" fillId="0" borderId="13" xfId="15" applyNumberFormat="1" applyFont="1" applyBorder="1" applyAlignment="1">
      <alignment/>
    </xf>
    <xf numFmtId="171" fontId="9" fillId="0" borderId="11" xfId="15" applyNumberFormat="1" applyFont="1" applyBorder="1" applyAlignment="1">
      <alignment/>
    </xf>
    <xf numFmtId="171" fontId="2" fillId="0" borderId="10" xfId="15" applyNumberFormat="1" applyFont="1" applyBorder="1" applyAlignment="1">
      <alignment/>
    </xf>
    <xf numFmtId="171" fontId="2" fillId="0" borderId="13" xfId="15" applyNumberFormat="1" applyFont="1" applyBorder="1" applyAlignment="1">
      <alignment/>
    </xf>
    <xf numFmtId="171" fontId="2" fillId="0" borderId="11" xfId="15" applyNumberFormat="1" applyFont="1" applyBorder="1" applyAlignment="1">
      <alignment/>
    </xf>
    <xf numFmtId="171" fontId="9" fillId="0" borderId="14" xfId="15" applyNumberFormat="1" applyFont="1" applyBorder="1" applyAlignment="1">
      <alignment/>
    </xf>
    <xf numFmtId="171" fontId="2" fillId="0" borderId="14" xfId="15" applyNumberFormat="1" applyFont="1" applyBorder="1" applyAlignment="1">
      <alignment/>
    </xf>
    <xf numFmtId="0" fontId="13" fillId="0" borderId="0" xfId="0" applyFont="1" applyAlignment="1">
      <alignment/>
    </xf>
    <xf numFmtId="0" fontId="2" fillId="0" borderId="0" xfId="0" applyFont="1" applyAlignment="1">
      <alignment horizontal="right"/>
    </xf>
    <xf numFmtId="171" fontId="9" fillId="0" borderId="0" xfId="15" applyNumberFormat="1" applyFont="1" applyBorder="1" applyAlignment="1">
      <alignment/>
    </xf>
    <xf numFmtId="171"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horizontal="left" vertical="top" wrapText="1"/>
    </xf>
    <xf numFmtId="0" fontId="2" fillId="0" borderId="0" xfId="0" applyFont="1" applyFill="1" applyAlignment="1">
      <alignment vertical="top" wrapText="1"/>
    </xf>
    <xf numFmtId="171" fontId="3" fillId="0" borderId="0" xfId="15" applyNumberFormat="1" applyFont="1" applyFill="1" applyAlignment="1">
      <alignment horizontal="right"/>
    </xf>
    <xf numFmtId="0" fontId="1" fillId="0" borderId="0" xfId="0" applyFont="1" applyFill="1" applyAlignment="1">
      <alignment horizontal="left" indent="1"/>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left" indent="1"/>
    </xf>
    <xf numFmtId="0" fontId="3" fillId="0" borderId="15" xfId="0" applyFont="1" applyBorder="1" applyAlignment="1">
      <alignment horizontal="right"/>
    </xf>
    <xf numFmtId="15" fontId="3" fillId="0" borderId="1" xfId="0" applyNumberFormat="1" applyFont="1" applyBorder="1" applyAlignment="1">
      <alignment horizontal="right"/>
    </xf>
    <xf numFmtId="171" fontId="3" fillId="0" borderId="0" xfId="15" applyNumberFormat="1" applyFont="1" applyBorder="1" applyAlignment="1">
      <alignment/>
    </xf>
    <xf numFmtId="15" fontId="3" fillId="0" borderId="15" xfId="0" applyNumberFormat="1" applyFont="1" applyBorder="1" applyAlignment="1">
      <alignment horizontal="righ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171" fontId="1" fillId="0" borderId="10" xfId="15" applyNumberFormat="1" applyFont="1" applyBorder="1" applyAlignment="1">
      <alignment/>
    </xf>
    <xf numFmtId="171" fontId="1" fillId="0" borderId="11" xfId="15" applyNumberFormat="1" applyFont="1" applyBorder="1" applyAlignment="1">
      <alignment/>
    </xf>
    <xf numFmtId="9" fontId="1" fillId="0" borderId="0" xfId="19" applyFont="1" applyAlignment="1">
      <alignment/>
    </xf>
    <xf numFmtId="0" fontId="1" fillId="0" borderId="0" xfId="0" applyFont="1" applyFill="1" applyAlignment="1">
      <alignment horizontal="justify" vertical="top"/>
    </xf>
    <xf numFmtId="43" fontId="1" fillId="0" borderId="0" xfId="15" applyFont="1" applyAlignment="1">
      <alignment/>
    </xf>
    <xf numFmtId="0" fontId="9" fillId="0" borderId="0" xfId="0" applyFont="1" applyAlignment="1">
      <alignment horizontal="left"/>
    </xf>
    <xf numFmtId="0" fontId="3" fillId="0" borderId="0" xfId="0" applyFont="1" applyAlignment="1">
      <alignment horizontal="justify" vertical="top" wrapText="1"/>
    </xf>
    <xf numFmtId="0" fontId="3" fillId="0" borderId="0" xfId="0" applyFont="1" applyBorder="1" applyAlignment="1">
      <alignment horizontal="center"/>
    </xf>
    <xf numFmtId="0" fontId="1" fillId="0" borderId="0" xfId="0" applyFont="1" applyBorder="1" applyAlignment="1">
      <alignment horizontal="justify" vertical="top" wrapText="1"/>
    </xf>
    <xf numFmtId="171" fontId="1" fillId="0" borderId="1" xfId="15" applyNumberFormat="1" applyFont="1" applyFill="1" applyBorder="1" applyAlignment="1">
      <alignment/>
    </xf>
    <xf numFmtId="171" fontId="1" fillId="0" borderId="0" xfId="15" applyNumberFormat="1" applyFont="1" applyAlignment="1">
      <alignment horizontal="justify" vertical="top" wrapText="1"/>
    </xf>
    <xf numFmtId="171" fontId="3" fillId="0" borderId="0" xfId="15" applyNumberFormat="1" applyFont="1" applyBorder="1" applyAlignment="1">
      <alignment horizontal="justify" vertical="top" wrapText="1"/>
    </xf>
    <xf numFmtId="171" fontId="1" fillId="0" borderId="2" xfId="15" applyNumberFormat="1" applyFont="1" applyBorder="1" applyAlignment="1">
      <alignment/>
    </xf>
    <xf numFmtId="171" fontId="1" fillId="0" borderId="9" xfId="15" applyNumberFormat="1" applyFont="1" applyBorder="1" applyAlignment="1">
      <alignment horizontal="right"/>
    </xf>
    <xf numFmtId="171" fontId="1" fillId="0" borderId="0" xfId="15" applyNumberFormat="1" applyFont="1" applyAlignment="1">
      <alignment horizontal="right"/>
    </xf>
    <xf numFmtId="171" fontId="1" fillId="0" borderId="8" xfId="15" applyNumberFormat="1" applyFont="1" applyBorder="1" applyAlignment="1">
      <alignment horizontal="right"/>
    </xf>
    <xf numFmtId="0" fontId="1" fillId="0" borderId="8" xfId="0" applyFont="1" applyBorder="1" applyAlignment="1">
      <alignment/>
    </xf>
    <xf numFmtId="171" fontId="1" fillId="0" borderId="6" xfId="15" applyNumberFormat="1" applyFont="1" applyBorder="1" applyAlignment="1">
      <alignment horizontal="right"/>
    </xf>
    <xf numFmtId="43" fontId="1" fillId="0" borderId="8" xfId="15" applyNumberFormat="1" applyFont="1" applyBorder="1" applyAlignment="1">
      <alignment horizontal="right"/>
    </xf>
    <xf numFmtId="10" fontId="1" fillId="0" borderId="8" xfId="19" applyNumberFormat="1" applyFont="1" applyBorder="1" applyAlignment="1">
      <alignment horizontal="right"/>
    </xf>
    <xf numFmtId="171" fontId="1" fillId="0" borderId="12" xfId="0" applyNumberFormat="1" applyFont="1" applyFill="1" applyBorder="1" applyAlignment="1">
      <alignment/>
    </xf>
    <xf numFmtId="171" fontId="1" fillId="0" borderId="0" xfId="15" applyNumberFormat="1" applyFont="1" applyFill="1" applyBorder="1" applyAlignment="1">
      <alignment/>
    </xf>
    <xf numFmtId="171" fontId="1" fillId="0" borderId="2" xfId="15" applyNumberFormat="1" applyFont="1" applyFill="1" applyBorder="1" applyAlignment="1">
      <alignment/>
    </xf>
    <xf numFmtId="171" fontId="1" fillId="0" borderId="16" xfId="15" applyNumberFormat="1" applyFont="1" applyFill="1" applyBorder="1" applyAlignment="1">
      <alignment/>
    </xf>
    <xf numFmtId="0" fontId="1" fillId="0" borderId="0" xfId="0" applyFont="1" applyFill="1" applyAlignment="1">
      <alignment horizontal="justify"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9" fillId="0" borderId="0" xfId="0" applyFont="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9" fillId="0" borderId="0" xfId="0" applyFont="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7"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8" xfId="0" applyFont="1" applyFill="1" applyBorder="1" applyAlignment="1">
      <alignment horizontal="left" vertical="top" wrapText="1" indent="1"/>
    </xf>
    <xf numFmtId="172" fontId="1" fillId="0" borderId="0" xfId="0" applyNumberFormat="1" applyFont="1" applyAlignment="1" quotePrefix="1">
      <alignment horizontal="left"/>
    </xf>
    <xf numFmtId="0" fontId="1" fillId="0" borderId="0" xfId="0" applyFont="1" applyAlignment="1">
      <alignment horizontal="justify" vertical="top"/>
    </xf>
    <xf numFmtId="0" fontId="3"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left" vertical="top" wrapText="1"/>
    </xf>
    <xf numFmtId="0" fontId="3" fillId="0" borderId="1" xfId="0" applyFont="1" applyBorder="1" applyAlignment="1">
      <alignment horizontal="center"/>
    </xf>
    <xf numFmtId="0" fontId="1" fillId="0" borderId="0" xfId="0" applyFont="1" applyAlignment="1">
      <alignment horizontal="left" indent="2"/>
    </xf>
    <xf numFmtId="0" fontId="1" fillId="0" borderId="0" xfId="0" applyFont="1" applyFill="1" applyAlignment="1">
      <alignment horizontal="justify" vertical="top"/>
    </xf>
    <xf numFmtId="0" fontId="1" fillId="0" borderId="0" xfId="0" applyFont="1" applyAlignment="1">
      <alignment horizontal="justify"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0" xfId="0" applyFont="1" applyFill="1" applyAlignment="1">
      <alignment horizontal="justify"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60"/>
  <sheetViews>
    <sheetView showGridLines="0" tabSelected="1" workbookViewId="0" topLeftCell="A1">
      <selection activeCell="A1" sqref="A1:J1"/>
    </sheetView>
  </sheetViews>
  <sheetFormatPr defaultColWidth="9.140625" defaultRowHeight="12.75"/>
  <cols>
    <col min="1" max="1" width="2.140625" style="1" customWidth="1"/>
    <col min="2" max="2" width="2.8515625" style="1" customWidth="1"/>
    <col min="3" max="3" width="3.28125" style="1" customWidth="1"/>
    <col min="4" max="4" width="23.7109375" style="1" customWidth="1"/>
    <col min="5" max="5" width="0.9921875" style="1" customWidth="1"/>
    <col min="6" max="6" width="12.57421875" style="1" customWidth="1"/>
    <col min="7" max="7" width="16.421875" style="1" customWidth="1"/>
    <col min="8" max="8" width="0.9921875" style="1" customWidth="1"/>
    <col min="9" max="9" width="11.57421875" style="1" customWidth="1"/>
    <col min="10" max="10" width="15.7109375" style="1" customWidth="1"/>
    <col min="11" max="16384" width="9.140625" style="1" customWidth="1"/>
  </cols>
  <sheetData>
    <row r="1" spans="1:13" ht="18.75">
      <c r="A1" s="173" t="s">
        <v>191</v>
      </c>
      <c r="B1" s="173"/>
      <c r="C1" s="173"/>
      <c r="D1" s="173"/>
      <c r="E1" s="173"/>
      <c r="F1" s="173"/>
      <c r="G1" s="173"/>
      <c r="H1" s="173"/>
      <c r="I1" s="173"/>
      <c r="J1" s="173"/>
      <c r="K1" s="13"/>
      <c r="L1" s="13"/>
      <c r="M1" s="13"/>
    </row>
    <row r="2" spans="1:13" ht="12.75">
      <c r="A2" s="174" t="s">
        <v>0</v>
      </c>
      <c r="B2" s="174"/>
      <c r="C2" s="174"/>
      <c r="D2" s="174"/>
      <c r="E2" s="174"/>
      <c r="F2" s="174"/>
      <c r="G2" s="174"/>
      <c r="H2" s="174"/>
      <c r="I2" s="174"/>
      <c r="J2" s="174"/>
      <c r="K2" s="14"/>
      <c r="L2" s="14"/>
      <c r="M2" s="14"/>
    </row>
    <row r="3" ht="12.75">
      <c r="J3" s="4"/>
    </row>
    <row r="4" spans="1:10" ht="14.25">
      <c r="A4" s="15" t="s">
        <v>216</v>
      </c>
      <c r="J4" s="4"/>
    </row>
    <row r="5" spans="1:10" ht="12.75">
      <c r="A5" s="16" t="s">
        <v>1</v>
      </c>
      <c r="J5" s="4"/>
    </row>
    <row r="6" s="3" customFormat="1" ht="14.25" customHeight="1">
      <c r="J6" s="5"/>
    </row>
    <row r="7" ht="12.75">
      <c r="A7" s="4" t="s">
        <v>2</v>
      </c>
    </row>
    <row r="8" ht="5.25" customHeight="1"/>
    <row r="9" spans="6:10" s="67" customFormat="1" ht="12">
      <c r="F9" s="172" t="s">
        <v>211</v>
      </c>
      <c r="G9" s="172"/>
      <c r="I9" s="172" t="s">
        <v>212</v>
      </c>
      <c r="J9" s="172"/>
    </row>
    <row r="10" spans="6:10" ht="48.75" customHeight="1">
      <c r="F10" s="65" t="s">
        <v>25</v>
      </c>
      <c r="G10" s="65" t="s">
        <v>190</v>
      </c>
      <c r="H10" s="66"/>
      <c r="I10" s="65" t="s">
        <v>189</v>
      </c>
      <c r="J10" s="65" t="s">
        <v>27</v>
      </c>
    </row>
    <row r="11" spans="6:10" s="64" customFormat="1" ht="17.25" customHeight="1">
      <c r="F11" s="106">
        <v>36616</v>
      </c>
      <c r="G11" s="106">
        <v>36250</v>
      </c>
      <c r="H11" s="66"/>
      <c r="I11" s="106">
        <v>36616</v>
      </c>
      <c r="J11" s="106">
        <v>36250</v>
      </c>
    </row>
    <row r="12" spans="6:10" s="64" customFormat="1" ht="12">
      <c r="F12" s="66" t="s">
        <v>20</v>
      </c>
      <c r="G12" s="66" t="s">
        <v>20</v>
      </c>
      <c r="H12" s="66"/>
      <c r="I12" s="66" t="s">
        <v>20</v>
      </c>
      <c r="J12" s="66" t="s">
        <v>20</v>
      </c>
    </row>
    <row r="13" spans="6:10" s="64" customFormat="1" ht="12">
      <c r="F13" s="66" t="s">
        <v>28</v>
      </c>
      <c r="G13" s="66" t="s">
        <v>28</v>
      </c>
      <c r="H13" s="66"/>
      <c r="I13" s="66" t="s">
        <v>28</v>
      </c>
      <c r="J13" s="66" t="s">
        <v>28</v>
      </c>
    </row>
    <row r="14" ht="9" customHeight="1"/>
    <row r="15" spans="1:10" s="64" customFormat="1" ht="12.75" thickBot="1">
      <c r="A15" s="68">
        <v>1</v>
      </c>
      <c r="B15" s="68" t="s">
        <v>3</v>
      </c>
      <c r="C15" s="171" t="s">
        <v>4</v>
      </c>
      <c r="D15" s="171"/>
      <c r="E15" s="68"/>
      <c r="F15" s="93">
        <v>332614</v>
      </c>
      <c r="G15" s="81" t="s">
        <v>188</v>
      </c>
      <c r="H15" s="69"/>
      <c r="I15" s="93">
        <v>969263</v>
      </c>
      <c r="J15" s="81" t="s">
        <v>188</v>
      </c>
    </row>
    <row r="16" spans="1:10" s="64" customFormat="1" ht="12.75" thickBot="1">
      <c r="A16" s="68"/>
      <c r="B16" s="68" t="s">
        <v>5</v>
      </c>
      <c r="C16" s="171" t="s">
        <v>6</v>
      </c>
      <c r="D16" s="171"/>
      <c r="E16" s="68"/>
      <c r="F16" s="93">
        <v>14</v>
      </c>
      <c r="G16" s="81" t="s">
        <v>188</v>
      </c>
      <c r="H16" s="69"/>
      <c r="I16" s="93">
        <v>75</v>
      </c>
      <c r="J16" s="81" t="s">
        <v>188</v>
      </c>
    </row>
    <row r="17" spans="2:10" s="70" customFormat="1" ht="12.75" thickBot="1">
      <c r="B17" s="70" t="s">
        <v>7</v>
      </c>
      <c r="C17" s="171" t="s">
        <v>8</v>
      </c>
      <c r="D17" s="171"/>
      <c r="F17" s="94">
        <v>3230</v>
      </c>
      <c r="G17" s="82" t="s">
        <v>188</v>
      </c>
      <c r="H17" s="71"/>
      <c r="I17" s="94">
        <v>9826</v>
      </c>
      <c r="J17" s="82" t="s">
        <v>188</v>
      </c>
    </row>
    <row r="18" spans="3:10" s="64" customFormat="1" ht="8.25" customHeight="1">
      <c r="C18" s="72"/>
      <c r="D18" s="72"/>
      <c r="F18" s="95"/>
      <c r="G18" s="83"/>
      <c r="H18" s="69"/>
      <c r="I18" s="95"/>
      <c r="J18" s="83"/>
    </row>
    <row r="19" spans="1:10" s="64" customFormat="1" ht="63" customHeight="1">
      <c r="A19" s="70">
        <v>2</v>
      </c>
      <c r="B19" s="70" t="s">
        <v>3</v>
      </c>
      <c r="C19" s="170" t="s">
        <v>193</v>
      </c>
      <c r="D19" s="170"/>
      <c r="E19" s="74"/>
      <c r="F19" s="96">
        <v>119890</v>
      </c>
      <c r="G19" s="84" t="s">
        <v>188</v>
      </c>
      <c r="H19" s="69"/>
      <c r="I19" s="96">
        <v>397689</v>
      </c>
      <c r="J19" s="84" t="s">
        <v>188</v>
      </c>
    </row>
    <row r="20" spans="2:10" s="70" customFormat="1" ht="15" customHeight="1">
      <c r="B20" s="70" t="s">
        <v>5</v>
      </c>
      <c r="C20" s="170" t="s">
        <v>29</v>
      </c>
      <c r="D20" s="170"/>
      <c r="F20" s="96">
        <v>-12360</v>
      </c>
      <c r="G20" s="84" t="s">
        <v>188</v>
      </c>
      <c r="H20" s="71"/>
      <c r="I20" s="96">
        <v>-36432</v>
      </c>
      <c r="J20" s="84" t="s">
        <v>188</v>
      </c>
    </row>
    <row r="21" spans="2:10" s="70" customFormat="1" ht="15" customHeight="1">
      <c r="B21" s="70" t="s">
        <v>7</v>
      </c>
      <c r="C21" s="170" t="s">
        <v>30</v>
      </c>
      <c r="D21" s="170"/>
      <c r="F21" s="96">
        <v>-14648</v>
      </c>
      <c r="G21" s="84" t="s">
        <v>188</v>
      </c>
      <c r="H21" s="71"/>
      <c r="I21" s="96">
        <v>-38024</v>
      </c>
      <c r="J21" s="84" t="s">
        <v>188</v>
      </c>
    </row>
    <row r="22" spans="2:10" s="70" customFormat="1" ht="15" customHeight="1">
      <c r="B22" s="70" t="s">
        <v>9</v>
      </c>
      <c r="C22" s="170" t="s">
        <v>10</v>
      </c>
      <c r="D22" s="170"/>
      <c r="F22" s="97">
        <v>4456</v>
      </c>
      <c r="G22" s="85" t="s">
        <v>188</v>
      </c>
      <c r="H22" s="71"/>
      <c r="I22" s="97">
        <v>4456</v>
      </c>
      <c r="J22" s="85" t="s">
        <v>188</v>
      </c>
    </row>
    <row r="23" spans="1:10" s="64" customFormat="1" ht="63" customHeight="1">
      <c r="A23" s="70"/>
      <c r="B23" s="70" t="s">
        <v>11</v>
      </c>
      <c r="C23" s="170" t="s">
        <v>194</v>
      </c>
      <c r="D23" s="170"/>
      <c r="E23" s="74"/>
      <c r="F23" s="96">
        <f>SUM(F19:F22)</f>
        <v>97338</v>
      </c>
      <c r="G23" s="84" t="s">
        <v>188</v>
      </c>
      <c r="H23" s="69"/>
      <c r="I23" s="96">
        <f>SUM(I19:I22)</f>
        <v>327689</v>
      </c>
      <c r="J23" s="84" t="s">
        <v>188</v>
      </c>
    </row>
    <row r="24" spans="2:10" s="70" customFormat="1" ht="25.5" customHeight="1">
      <c r="B24" s="70" t="s">
        <v>12</v>
      </c>
      <c r="C24" s="170" t="s">
        <v>13</v>
      </c>
      <c r="D24" s="170"/>
      <c r="F24" s="97">
        <v>9360</v>
      </c>
      <c r="G24" s="85" t="s">
        <v>188</v>
      </c>
      <c r="H24" s="71"/>
      <c r="I24" s="97">
        <v>27528</v>
      </c>
      <c r="J24" s="85" t="s">
        <v>188</v>
      </c>
    </row>
    <row r="25" spans="1:10" s="64" customFormat="1" ht="29.25" customHeight="1">
      <c r="A25" s="70"/>
      <c r="B25" s="70" t="s">
        <v>14</v>
      </c>
      <c r="C25" s="175" t="s">
        <v>195</v>
      </c>
      <c r="D25" s="175"/>
      <c r="E25" s="76"/>
      <c r="F25" s="96">
        <f>F23+F24</f>
        <v>106698</v>
      </c>
      <c r="G25" s="84" t="s">
        <v>188</v>
      </c>
      <c r="H25" s="69"/>
      <c r="I25" s="96">
        <f>I23+I24</f>
        <v>355217</v>
      </c>
      <c r="J25" s="84" t="s">
        <v>188</v>
      </c>
    </row>
    <row r="26" spans="2:10" s="70" customFormat="1" ht="15.75" customHeight="1">
      <c r="B26" s="70" t="s">
        <v>15</v>
      </c>
      <c r="C26" s="70" t="s">
        <v>16</v>
      </c>
      <c r="F26" s="97">
        <v>-29661</v>
      </c>
      <c r="G26" s="85" t="s">
        <v>188</v>
      </c>
      <c r="H26" s="71"/>
      <c r="I26" s="97">
        <v>-92347</v>
      </c>
      <c r="J26" s="85" t="s">
        <v>188</v>
      </c>
    </row>
    <row r="27" spans="2:10" s="64" customFormat="1" ht="25.5" customHeight="1">
      <c r="B27" s="70" t="s">
        <v>17</v>
      </c>
      <c r="C27" s="70" t="s">
        <v>17</v>
      </c>
      <c r="D27" s="73" t="s">
        <v>196</v>
      </c>
      <c r="E27" s="77"/>
      <c r="F27" s="96">
        <f>F25+F26</f>
        <v>77037</v>
      </c>
      <c r="G27" s="84" t="s">
        <v>188</v>
      </c>
      <c r="H27" s="69"/>
      <c r="I27" s="96">
        <f>I25+I26</f>
        <v>262870</v>
      </c>
      <c r="J27" s="84" t="s">
        <v>188</v>
      </c>
    </row>
    <row r="28" spans="3:10" s="70" customFormat="1" ht="15.75" customHeight="1">
      <c r="C28" s="70" t="s">
        <v>18</v>
      </c>
      <c r="D28" s="78" t="s">
        <v>31</v>
      </c>
      <c r="F28" s="97">
        <v>-21452</v>
      </c>
      <c r="G28" s="85" t="s">
        <v>188</v>
      </c>
      <c r="H28" s="71"/>
      <c r="I28" s="97">
        <v>-54884</v>
      </c>
      <c r="J28" s="85" t="s">
        <v>188</v>
      </c>
    </row>
    <row r="29" spans="1:10" s="64" customFormat="1" ht="38.25" customHeight="1">
      <c r="A29" s="70"/>
      <c r="B29" s="70" t="s">
        <v>19</v>
      </c>
      <c r="C29" s="175" t="s">
        <v>197</v>
      </c>
      <c r="D29" s="175"/>
      <c r="E29" s="76"/>
      <c r="F29" s="96">
        <f>F27+F28</f>
        <v>55585</v>
      </c>
      <c r="G29" s="84" t="s">
        <v>188</v>
      </c>
      <c r="H29" s="69"/>
      <c r="I29" s="96">
        <f>I27+I28</f>
        <v>207986</v>
      </c>
      <c r="J29" s="84" t="s">
        <v>188</v>
      </c>
    </row>
    <row r="30" spans="2:10" s="70" customFormat="1" ht="12">
      <c r="B30" s="70" t="s">
        <v>21</v>
      </c>
      <c r="C30" s="70" t="s">
        <v>17</v>
      </c>
      <c r="D30" s="73" t="s">
        <v>22</v>
      </c>
      <c r="F30" s="98">
        <v>0</v>
      </c>
      <c r="G30" s="86" t="s">
        <v>188</v>
      </c>
      <c r="H30" s="71"/>
      <c r="I30" s="98">
        <v>0</v>
      </c>
      <c r="J30" s="86" t="s">
        <v>188</v>
      </c>
    </row>
    <row r="31" spans="3:10" s="70" customFormat="1" ht="12">
      <c r="C31" s="70" t="s">
        <v>18</v>
      </c>
      <c r="D31" s="73" t="s">
        <v>31</v>
      </c>
      <c r="F31" s="99">
        <v>0</v>
      </c>
      <c r="G31" s="87" t="s">
        <v>188</v>
      </c>
      <c r="H31" s="71"/>
      <c r="I31" s="99">
        <v>0</v>
      </c>
      <c r="J31" s="87" t="s">
        <v>188</v>
      </c>
    </row>
    <row r="32" spans="3:10" s="64" customFormat="1" ht="25.5" customHeight="1">
      <c r="C32" s="70" t="s">
        <v>23</v>
      </c>
      <c r="D32" s="73" t="s">
        <v>178</v>
      </c>
      <c r="E32" s="77"/>
      <c r="F32" s="100">
        <f>SUM(F30:F31)</f>
        <v>0</v>
      </c>
      <c r="G32" s="88" t="s">
        <v>188</v>
      </c>
      <c r="H32" s="69"/>
      <c r="I32" s="100">
        <f>SUM(I30:I31)</f>
        <v>0</v>
      </c>
      <c r="J32" s="88" t="s">
        <v>188</v>
      </c>
    </row>
    <row r="33" spans="1:10" s="64" customFormat="1" ht="36.75" customHeight="1" thickBot="1">
      <c r="A33" s="70"/>
      <c r="B33" s="70" t="s">
        <v>24</v>
      </c>
      <c r="C33" s="175" t="s">
        <v>198</v>
      </c>
      <c r="D33" s="175"/>
      <c r="E33" s="76"/>
      <c r="F33" s="101">
        <f>F29+F32</f>
        <v>55585</v>
      </c>
      <c r="G33" s="89" t="s">
        <v>188</v>
      </c>
      <c r="H33" s="75"/>
      <c r="I33" s="101">
        <f>I29+I32</f>
        <v>207986</v>
      </c>
      <c r="J33" s="89" t="s">
        <v>188</v>
      </c>
    </row>
    <row r="34" spans="1:10" s="64" customFormat="1" ht="18" customHeight="1">
      <c r="A34" s="70"/>
      <c r="B34" s="70"/>
      <c r="C34" s="77"/>
      <c r="D34" s="74"/>
      <c r="E34" s="74"/>
      <c r="F34" s="95"/>
      <c r="G34" s="83"/>
      <c r="H34" s="69"/>
      <c r="I34" s="95"/>
      <c r="J34" s="83"/>
    </row>
    <row r="35" spans="1:10" s="64" customFormat="1" ht="42.75" customHeight="1">
      <c r="A35" s="70">
        <v>3</v>
      </c>
      <c r="B35" s="70" t="s">
        <v>3</v>
      </c>
      <c r="C35" s="170" t="s">
        <v>209</v>
      </c>
      <c r="D35" s="170"/>
      <c r="E35" s="74"/>
      <c r="F35" s="95"/>
      <c r="G35" s="83"/>
      <c r="H35" s="69"/>
      <c r="I35" s="95"/>
      <c r="J35" s="83"/>
    </row>
    <row r="36" spans="3:10" s="64" customFormat="1" ht="42" customHeight="1">
      <c r="C36" s="77" t="s">
        <v>17</v>
      </c>
      <c r="D36" s="129" t="s">
        <v>213</v>
      </c>
      <c r="E36" s="77"/>
      <c r="F36" s="102">
        <v>6.59</v>
      </c>
      <c r="G36" s="90" t="s">
        <v>188</v>
      </c>
      <c r="H36" s="71"/>
      <c r="I36" s="102">
        <v>24.66</v>
      </c>
      <c r="J36" s="90" t="s">
        <v>188</v>
      </c>
    </row>
    <row r="37" spans="3:10" s="64" customFormat="1" ht="48.75" customHeight="1">
      <c r="C37" s="77" t="s">
        <v>18</v>
      </c>
      <c r="D37" s="130" t="s">
        <v>214</v>
      </c>
      <c r="E37" s="77"/>
      <c r="F37" s="102">
        <v>5.96</v>
      </c>
      <c r="G37" s="90" t="s">
        <v>188</v>
      </c>
      <c r="H37" s="71"/>
      <c r="I37" s="102">
        <v>21.67</v>
      </c>
      <c r="J37" s="90" t="s">
        <v>188</v>
      </c>
    </row>
    <row r="38" spans="3:10" s="64" customFormat="1" ht="12">
      <c r="C38" s="72"/>
      <c r="D38" s="72"/>
      <c r="F38" s="95"/>
      <c r="G38" s="83"/>
      <c r="H38" s="69"/>
      <c r="I38" s="95"/>
      <c r="J38" s="69"/>
    </row>
    <row r="39" spans="1:10" s="64" customFormat="1" ht="12" hidden="1">
      <c r="A39" s="64">
        <v>4</v>
      </c>
      <c r="C39" s="72" t="s">
        <v>32</v>
      </c>
      <c r="D39" s="72"/>
      <c r="F39" s="103">
        <f>(2046662-50646-702)/845036613*1000</f>
        <v>2.361216034079697</v>
      </c>
      <c r="G39" s="91" t="s">
        <v>188</v>
      </c>
      <c r="H39" s="69"/>
      <c r="I39" s="103">
        <f>(2046662-50646-702)/845036613*1000</f>
        <v>2.361216034079697</v>
      </c>
      <c r="J39" s="79" t="s">
        <v>188</v>
      </c>
    </row>
    <row r="40" spans="3:10" s="64" customFormat="1" ht="12" hidden="1">
      <c r="C40" s="72"/>
      <c r="D40" s="72"/>
      <c r="F40" s="95"/>
      <c r="G40" s="83" t="s">
        <v>188</v>
      </c>
      <c r="H40" s="69"/>
      <c r="I40" s="95"/>
      <c r="J40" s="69" t="s">
        <v>188</v>
      </c>
    </row>
    <row r="41" spans="1:10" s="64" customFormat="1" ht="12" hidden="1">
      <c r="A41" s="64">
        <v>5</v>
      </c>
      <c r="B41" s="64" t="s">
        <v>3</v>
      </c>
      <c r="C41" s="72" t="s">
        <v>33</v>
      </c>
      <c r="D41" s="72"/>
      <c r="F41" s="95">
        <v>0</v>
      </c>
      <c r="G41" s="83" t="s">
        <v>188</v>
      </c>
      <c r="H41" s="69"/>
      <c r="I41" s="95">
        <v>0</v>
      </c>
      <c r="J41" s="69" t="s">
        <v>188</v>
      </c>
    </row>
    <row r="42" spans="2:10" s="64" customFormat="1" ht="12" hidden="1">
      <c r="B42" s="64" t="s">
        <v>5</v>
      </c>
      <c r="C42" s="72" t="s">
        <v>34</v>
      </c>
      <c r="D42" s="72"/>
      <c r="F42" s="95">
        <v>0</v>
      </c>
      <c r="G42" s="83" t="s">
        <v>188</v>
      </c>
      <c r="H42" s="69"/>
      <c r="I42" s="95">
        <v>0</v>
      </c>
      <c r="J42" s="69" t="s">
        <v>188</v>
      </c>
    </row>
    <row r="43" spans="3:10" s="64" customFormat="1" ht="12" hidden="1">
      <c r="C43" s="72"/>
      <c r="D43" s="72"/>
      <c r="F43" s="95"/>
      <c r="G43" s="83" t="s">
        <v>188</v>
      </c>
      <c r="H43" s="69"/>
      <c r="I43" s="95"/>
      <c r="J43" s="69" t="s">
        <v>188</v>
      </c>
    </row>
    <row r="44" spans="1:10" s="64" customFormat="1" ht="17.25" customHeight="1">
      <c r="A44" s="64">
        <v>4</v>
      </c>
      <c r="B44" s="64" t="s">
        <v>3</v>
      </c>
      <c r="C44" s="72" t="s">
        <v>33</v>
      </c>
      <c r="D44" s="72"/>
      <c r="F44" s="66" t="s">
        <v>215</v>
      </c>
      <c r="G44" s="92" t="s">
        <v>188</v>
      </c>
      <c r="I44" s="66"/>
      <c r="J44" s="124"/>
    </row>
    <row r="45" spans="2:10" s="64" customFormat="1" ht="17.25" customHeight="1">
      <c r="B45" s="64" t="s">
        <v>5</v>
      </c>
      <c r="C45" s="72" t="s">
        <v>34</v>
      </c>
      <c r="D45" s="72"/>
      <c r="F45" s="66" t="s">
        <v>215</v>
      </c>
      <c r="G45" s="150"/>
      <c r="H45" s="150"/>
      <c r="I45" s="150"/>
      <c r="J45" s="150"/>
    </row>
    <row r="46" spans="3:9" ht="12.75">
      <c r="C46" s="18"/>
      <c r="D46" s="18"/>
      <c r="F46" s="4"/>
      <c r="I46" s="4"/>
    </row>
    <row r="47" spans="3:6" ht="12.75">
      <c r="C47" s="18"/>
      <c r="D47" s="18"/>
      <c r="F47" s="4"/>
    </row>
    <row r="48" spans="3:6" ht="12.75">
      <c r="C48" s="18"/>
      <c r="D48" s="18"/>
      <c r="F48" s="4"/>
    </row>
    <row r="49" spans="1:6" ht="12.75">
      <c r="A49" s="123" t="s">
        <v>199</v>
      </c>
      <c r="C49" s="18"/>
      <c r="D49" s="18"/>
      <c r="F49" s="4"/>
    </row>
    <row r="50" spans="3:6" ht="12.75">
      <c r="C50" s="18"/>
      <c r="D50" s="18"/>
      <c r="F50" s="4"/>
    </row>
    <row r="51" spans="3:6" ht="12.75">
      <c r="C51" s="18"/>
      <c r="D51" s="18"/>
      <c r="F51" s="4"/>
    </row>
    <row r="52" spans="3:6" ht="12.75">
      <c r="C52" s="18"/>
      <c r="D52" s="18"/>
      <c r="F52" s="4"/>
    </row>
    <row r="53" spans="3:6" ht="12.75">
      <c r="C53" s="18"/>
      <c r="D53" s="18"/>
      <c r="F53" s="4"/>
    </row>
    <row r="54" spans="3:6" ht="12.75">
      <c r="C54" s="18"/>
      <c r="D54" s="18"/>
      <c r="F54" s="4"/>
    </row>
    <row r="55" spans="3:6" ht="12.75">
      <c r="C55" s="18"/>
      <c r="D55" s="18"/>
      <c r="F55" s="4"/>
    </row>
    <row r="56" spans="3:6" ht="12.75">
      <c r="C56" s="18"/>
      <c r="D56" s="18"/>
      <c r="F56" s="4"/>
    </row>
    <row r="57" spans="3:6" ht="12.75">
      <c r="C57" s="18"/>
      <c r="D57" s="18"/>
      <c r="F57" s="4"/>
    </row>
    <row r="58" spans="3:4" ht="12.75">
      <c r="C58" s="18"/>
      <c r="D58" s="18"/>
    </row>
    <row r="59" spans="3:4" ht="12.75">
      <c r="C59" s="18"/>
      <c r="D59" s="18"/>
    </row>
    <row r="60" spans="3:4" ht="12.75">
      <c r="C60" s="18"/>
      <c r="D60" s="18"/>
    </row>
  </sheetData>
  <mergeCells count="17">
    <mergeCell ref="C35:D35"/>
    <mergeCell ref="C24:D24"/>
    <mergeCell ref="C25:D25"/>
    <mergeCell ref="C33:D33"/>
    <mergeCell ref="C29:D29"/>
    <mergeCell ref="A1:J1"/>
    <mergeCell ref="A2:J2"/>
    <mergeCell ref="C16:D16"/>
    <mergeCell ref="C17:D17"/>
    <mergeCell ref="C22:D22"/>
    <mergeCell ref="C23:D23"/>
    <mergeCell ref="C15:D15"/>
    <mergeCell ref="I9:J9"/>
    <mergeCell ref="F9:G9"/>
    <mergeCell ref="C19:D19"/>
    <mergeCell ref="C20:D20"/>
    <mergeCell ref="C21:D21"/>
  </mergeCells>
  <printOptions/>
  <pageMargins left="0.91" right="0.48" top="1.32" bottom="1.4" header="0.38" footer="1.12"/>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110"/>
  <sheetViews>
    <sheetView showGridLines="0" workbookViewId="0" topLeftCell="A1">
      <selection activeCell="A1" sqref="A1:H1"/>
    </sheetView>
  </sheetViews>
  <sheetFormatPr defaultColWidth="9.140625" defaultRowHeight="12.75"/>
  <cols>
    <col min="1" max="1" width="3.421875" style="1" customWidth="1"/>
    <col min="2" max="2" width="38.140625" style="1" customWidth="1"/>
    <col min="3" max="3" width="16.28125" style="1" customWidth="1"/>
    <col min="4" max="4" width="0.13671875" style="1" hidden="1" customWidth="1"/>
    <col min="5" max="5" width="1.28515625" style="1" customWidth="1"/>
    <col min="6" max="6" width="16.28125" style="1" customWidth="1"/>
    <col min="7" max="7" width="0.13671875" style="1" hidden="1" customWidth="1"/>
    <col min="8" max="8" width="9.421875" style="1" customWidth="1"/>
    <col min="9" max="16384" width="9.140625" style="1" customWidth="1"/>
  </cols>
  <sheetData>
    <row r="1" spans="1:13" ht="18.75">
      <c r="A1" s="173" t="s">
        <v>192</v>
      </c>
      <c r="B1" s="174"/>
      <c r="C1" s="174"/>
      <c r="D1" s="174"/>
      <c r="E1" s="174"/>
      <c r="F1" s="174"/>
      <c r="G1" s="174"/>
      <c r="H1" s="174"/>
      <c r="I1" s="13"/>
      <c r="J1" s="13"/>
      <c r="K1" s="13"/>
      <c r="L1" s="13"/>
      <c r="M1" s="13"/>
    </row>
    <row r="2" spans="1:13" ht="12.75">
      <c r="A2" s="174" t="s">
        <v>0</v>
      </c>
      <c r="B2" s="174"/>
      <c r="C2" s="174"/>
      <c r="D2" s="174"/>
      <c r="E2" s="174"/>
      <c r="F2" s="174"/>
      <c r="G2" s="174"/>
      <c r="H2" s="174"/>
      <c r="I2" s="80"/>
      <c r="J2" s="80"/>
      <c r="K2" s="14"/>
      <c r="L2" s="14"/>
      <c r="M2" s="14"/>
    </row>
    <row r="3" ht="12.75">
      <c r="J3" s="4"/>
    </row>
    <row r="4" spans="1:10" ht="14.25">
      <c r="A4" s="15" t="s">
        <v>216</v>
      </c>
      <c r="J4" s="4"/>
    </row>
    <row r="5" spans="1:10" ht="12.75">
      <c r="A5" s="16" t="s">
        <v>1</v>
      </c>
      <c r="J5" s="4"/>
    </row>
    <row r="6" spans="1:9" s="3" customFormat="1" ht="7.5" customHeight="1">
      <c r="A6" s="19"/>
      <c r="B6" s="19"/>
      <c r="C6" s="19"/>
      <c r="D6" s="104"/>
      <c r="E6" s="19"/>
      <c r="F6" s="19"/>
      <c r="G6" s="19"/>
      <c r="H6" s="19"/>
      <c r="I6" s="5"/>
    </row>
    <row r="7" ht="12.75">
      <c r="A7" s="4" t="s">
        <v>35</v>
      </c>
    </row>
    <row r="8" ht="6" customHeight="1"/>
    <row r="9" spans="3:7" s="64" customFormat="1" ht="47.25" customHeight="1">
      <c r="C9" s="65" t="s">
        <v>36</v>
      </c>
      <c r="D9" s="65" t="s">
        <v>26</v>
      </c>
      <c r="E9" s="66"/>
      <c r="F9" s="65" t="s">
        <v>37</v>
      </c>
      <c r="G9" s="105" t="s">
        <v>27</v>
      </c>
    </row>
    <row r="10" spans="3:7" s="64" customFormat="1" ht="12">
      <c r="C10" s="106">
        <v>36616</v>
      </c>
      <c r="D10" s="106">
        <v>36433</v>
      </c>
      <c r="E10" s="66"/>
      <c r="F10" s="106">
        <v>36341</v>
      </c>
      <c r="G10" s="107">
        <v>36433</v>
      </c>
    </row>
    <row r="11" spans="3:7" s="64" customFormat="1" ht="12">
      <c r="C11" s="66" t="s">
        <v>20</v>
      </c>
      <c r="D11" s="66" t="s">
        <v>20</v>
      </c>
      <c r="E11" s="66"/>
      <c r="F11" s="66" t="s">
        <v>20</v>
      </c>
      <c r="G11" s="63" t="s">
        <v>20</v>
      </c>
    </row>
    <row r="12" spans="3:7" s="64" customFormat="1" ht="12">
      <c r="C12" s="66" t="s">
        <v>28</v>
      </c>
      <c r="D12" s="66"/>
      <c r="E12" s="66"/>
      <c r="F12" s="66" t="s">
        <v>42</v>
      </c>
      <c r="G12" s="63"/>
    </row>
    <row r="13" s="64" customFormat="1" ht="9" customHeight="1"/>
    <row r="14" spans="1:6" s="64" customFormat="1" ht="12">
      <c r="A14" s="64">
        <v>1</v>
      </c>
      <c r="B14" s="112" t="s">
        <v>38</v>
      </c>
      <c r="C14" s="95">
        <v>1862081</v>
      </c>
      <c r="D14" s="69"/>
      <c r="E14" s="69"/>
      <c r="F14" s="69">
        <v>1836892</v>
      </c>
    </row>
    <row r="15" spans="1:6" s="64" customFormat="1" ht="12">
      <c r="A15" s="64">
        <v>2</v>
      </c>
      <c r="B15" s="112" t="s">
        <v>39</v>
      </c>
      <c r="C15" s="95">
        <v>619445</v>
      </c>
      <c r="D15" s="69"/>
      <c r="E15" s="69"/>
      <c r="F15" s="69">
        <v>622355</v>
      </c>
    </row>
    <row r="16" spans="1:6" s="64" customFormat="1" ht="12">
      <c r="A16" s="64">
        <v>3</v>
      </c>
      <c r="B16" s="112" t="s">
        <v>40</v>
      </c>
      <c r="C16" s="95">
        <f>30210-6143</f>
        <v>24067</v>
      </c>
      <c r="D16" s="69"/>
      <c r="E16" s="69"/>
      <c r="F16" s="69">
        <v>15353</v>
      </c>
    </row>
    <row r="17" spans="1:6" s="64" customFormat="1" ht="12">
      <c r="A17" s="64">
        <v>4</v>
      </c>
      <c r="B17" s="112" t="s">
        <v>43</v>
      </c>
      <c r="C17" s="95">
        <v>378321</v>
      </c>
      <c r="D17" s="69"/>
      <c r="E17" s="69"/>
      <c r="F17" s="69">
        <v>361882</v>
      </c>
    </row>
    <row r="18" spans="1:6" s="64" customFormat="1" ht="12">
      <c r="A18" s="64">
        <v>5</v>
      </c>
      <c r="B18" s="112" t="s">
        <v>44</v>
      </c>
      <c r="C18" s="95">
        <v>594238</v>
      </c>
      <c r="D18" s="69"/>
      <c r="E18" s="69"/>
      <c r="F18" s="69">
        <v>604355</v>
      </c>
    </row>
    <row r="19" spans="1:6" s="64" customFormat="1" ht="12">
      <c r="A19" s="64">
        <v>6</v>
      </c>
      <c r="B19" s="112" t="s">
        <v>41</v>
      </c>
      <c r="C19" s="95">
        <f>51175+4646</f>
        <v>55821</v>
      </c>
      <c r="D19" s="69"/>
      <c r="E19" s="69"/>
      <c r="F19" s="69">
        <f>51241+847</f>
        <v>52088</v>
      </c>
    </row>
    <row r="20" spans="1:6" s="64" customFormat="1" ht="12">
      <c r="A20" s="64">
        <v>7</v>
      </c>
      <c r="B20" s="112" t="s">
        <v>45</v>
      </c>
      <c r="C20" s="95"/>
      <c r="D20" s="69"/>
      <c r="E20" s="69"/>
      <c r="F20" s="69"/>
    </row>
    <row r="21" spans="2:6" s="64" customFormat="1" ht="12">
      <c r="B21" s="108" t="s">
        <v>46</v>
      </c>
      <c r="C21" s="115">
        <f>70007</f>
        <v>70007</v>
      </c>
      <c r="D21" s="69"/>
      <c r="E21" s="69"/>
      <c r="F21" s="118">
        <v>62185</v>
      </c>
    </row>
    <row r="22" spans="2:6" s="64" customFormat="1" ht="12">
      <c r="B22" s="108" t="s">
        <v>47</v>
      </c>
      <c r="C22" s="116">
        <f>94790+2598</f>
        <v>97388</v>
      </c>
      <c r="D22" s="69"/>
      <c r="E22" s="69"/>
      <c r="F22" s="119">
        <v>147621</v>
      </c>
    </row>
    <row r="23" spans="2:6" s="64" customFormat="1" ht="12">
      <c r="B23" s="108" t="s">
        <v>48</v>
      </c>
      <c r="C23" s="116">
        <v>227440</v>
      </c>
      <c r="D23" s="69"/>
      <c r="E23" s="69"/>
      <c r="F23" s="119">
        <v>188421</v>
      </c>
    </row>
    <row r="24" spans="2:6" s="64" customFormat="1" ht="12">
      <c r="B24" s="108" t="s">
        <v>65</v>
      </c>
      <c r="C24" s="116">
        <v>133595</v>
      </c>
      <c r="D24" s="69"/>
      <c r="E24" s="69"/>
      <c r="F24" s="119">
        <v>78894</v>
      </c>
    </row>
    <row r="25" spans="2:6" s="64" customFormat="1" ht="12">
      <c r="B25" s="108" t="s">
        <v>49</v>
      </c>
      <c r="C25" s="116">
        <f>37574+6143</f>
        <v>43717</v>
      </c>
      <c r="D25" s="69"/>
      <c r="E25" s="69"/>
      <c r="F25" s="119">
        <v>21091</v>
      </c>
    </row>
    <row r="26" spans="2:6" s="64" customFormat="1" ht="12">
      <c r="B26" s="108" t="s">
        <v>50</v>
      </c>
      <c r="C26" s="117">
        <v>58333</v>
      </c>
      <c r="D26" s="69"/>
      <c r="E26" s="69"/>
      <c r="F26" s="120">
        <v>76023</v>
      </c>
    </row>
    <row r="27" spans="3:6" s="64" customFormat="1" ht="12">
      <c r="C27" s="121">
        <f>SUM(C21:C26)</f>
        <v>630480</v>
      </c>
      <c r="D27" s="69"/>
      <c r="E27" s="69"/>
      <c r="F27" s="122">
        <f>SUM(F21:F26)</f>
        <v>574235</v>
      </c>
    </row>
    <row r="28" spans="1:6" s="64" customFormat="1" ht="12">
      <c r="A28" s="64">
        <v>8</v>
      </c>
      <c r="B28" s="112" t="s">
        <v>51</v>
      </c>
      <c r="C28" s="116"/>
      <c r="D28" s="69"/>
      <c r="E28" s="69"/>
      <c r="F28" s="119"/>
    </row>
    <row r="29" spans="2:6" s="64" customFormat="1" ht="12">
      <c r="B29" s="108" t="s">
        <v>52</v>
      </c>
      <c r="C29" s="116">
        <v>350100</v>
      </c>
      <c r="D29" s="69"/>
      <c r="E29" s="69"/>
      <c r="F29" s="119">
        <v>461600</v>
      </c>
    </row>
    <row r="30" spans="2:6" s="64" customFormat="1" ht="12">
      <c r="B30" s="108" t="s">
        <v>53</v>
      </c>
      <c r="C30" s="116">
        <f>50232+2607+16597</f>
        <v>69436</v>
      </c>
      <c r="D30" s="69"/>
      <c r="E30" s="69"/>
      <c r="F30" s="119">
        <f>46449+5156+22524</f>
        <v>74129</v>
      </c>
    </row>
    <row r="31" spans="2:6" s="64" customFormat="1" ht="12">
      <c r="B31" s="108" t="s">
        <v>54</v>
      </c>
      <c r="C31" s="116">
        <f>250843-16597</f>
        <v>234246</v>
      </c>
      <c r="D31" s="69"/>
      <c r="E31" s="69"/>
      <c r="F31" s="119">
        <f>199248+2683</f>
        <v>201931</v>
      </c>
    </row>
    <row r="32" spans="2:6" s="64" customFormat="1" ht="12">
      <c r="B32" s="108" t="s">
        <v>55</v>
      </c>
      <c r="C32" s="116">
        <v>65617</v>
      </c>
      <c r="D32" s="69"/>
      <c r="E32" s="69"/>
      <c r="F32" s="119">
        <v>62969</v>
      </c>
    </row>
    <row r="33" spans="2:6" s="64" customFormat="1" ht="12">
      <c r="B33" s="108" t="s">
        <v>66</v>
      </c>
      <c r="C33" s="117">
        <v>0</v>
      </c>
      <c r="D33" s="69"/>
      <c r="E33" s="69"/>
      <c r="F33" s="120">
        <v>36501</v>
      </c>
    </row>
    <row r="34" spans="3:6" s="64" customFormat="1" ht="12">
      <c r="C34" s="117">
        <f>SUM(C29:C33)</f>
        <v>719399</v>
      </c>
      <c r="D34" s="69"/>
      <c r="E34" s="69"/>
      <c r="F34" s="120">
        <f>SUM(F29:F33)</f>
        <v>837130</v>
      </c>
    </row>
    <row r="35" spans="1:6" s="64" customFormat="1" ht="12">
      <c r="A35" s="64">
        <v>9</v>
      </c>
      <c r="B35" s="112" t="s">
        <v>200</v>
      </c>
      <c r="C35" s="111">
        <f>C27-C34</f>
        <v>-88919</v>
      </c>
      <c r="D35" s="69"/>
      <c r="E35" s="69"/>
      <c r="F35" s="109">
        <f>F27-F34</f>
        <v>-262895</v>
      </c>
    </row>
    <row r="36" spans="3:6" s="64" customFormat="1" ht="12.75" thickBot="1">
      <c r="C36" s="110">
        <f>SUM(C14:C19)+C35</f>
        <v>3445054</v>
      </c>
      <c r="D36" s="69"/>
      <c r="E36" s="69"/>
      <c r="F36" s="110">
        <f>SUM(F14:F19)+F35</f>
        <v>3230030</v>
      </c>
    </row>
    <row r="37" spans="1:6" s="64" customFormat="1" ht="12">
      <c r="A37" s="64">
        <v>10</v>
      </c>
      <c r="B37" s="112" t="s">
        <v>56</v>
      </c>
      <c r="C37" s="95"/>
      <c r="D37" s="69"/>
      <c r="E37" s="69"/>
      <c r="F37" s="69"/>
    </row>
    <row r="38" spans="2:6" s="64" customFormat="1" ht="12">
      <c r="B38" s="113" t="s">
        <v>57</v>
      </c>
      <c r="C38" s="95">
        <v>423387</v>
      </c>
      <c r="D38" s="69"/>
      <c r="E38" s="69"/>
      <c r="F38" s="69">
        <v>422468</v>
      </c>
    </row>
    <row r="39" spans="2:6" s="64" customFormat="1" ht="12">
      <c r="B39" s="113" t="s">
        <v>58</v>
      </c>
      <c r="C39" s="95"/>
      <c r="D39" s="69"/>
      <c r="E39" s="69"/>
      <c r="F39" s="69"/>
    </row>
    <row r="40" spans="2:6" s="64" customFormat="1" ht="12">
      <c r="B40" s="114" t="s">
        <v>59</v>
      </c>
      <c r="C40" s="95">
        <v>298997</v>
      </c>
      <c r="D40" s="69"/>
      <c r="E40" s="69"/>
      <c r="F40" s="69">
        <v>295872</v>
      </c>
    </row>
    <row r="41" spans="2:6" s="64" customFormat="1" ht="12">
      <c r="B41" s="114" t="s">
        <v>60</v>
      </c>
      <c r="C41" s="95">
        <v>46352</v>
      </c>
      <c r="D41" s="69"/>
      <c r="E41" s="69"/>
      <c r="F41" s="69">
        <v>46366</v>
      </c>
    </row>
    <row r="42" spans="2:6" s="64" customFormat="1" ht="12">
      <c r="B42" s="114" t="s">
        <v>61</v>
      </c>
      <c r="C42" s="95">
        <v>4498</v>
      </c>
      <c r="D42" s="69"/>
      <c r="E42" s="69"/>
      <c r="F42" s="69">
        <v>634</v>
      </c>
    </row>
    <row r="43" spans="2:6" s="127" customFormat="1" ht="12">
      <c r="B43" s="128" t="s">
        <v>62</v>
      </c>
      <c r="C43" s="125">
        <v>1378568</v>
      </c>
      <c r="D43" s="126"/>
      <c r="E43" s="126"/>
      <c r="F43" s="126">
        <v>1200838</v>
      </c>
    </row>
    <row r="44" spans="2:6" s="64" customFormat="1" ht="12">
      <c r="B44" s="114" t="s">
        <v>203</v>
      </c>
      <c r="C44" s="111">
        <v>-16210</v>
      </c>
      <c r="D44" s="69"/>
      <c r="E44" s="69"/>
      <c r="F44" s="109">
        <v>0</v>
      </c>
    </row>
    <row r="45" spans="3:6" s="64" customFormat="1" ht="12">
      <c r="C45" s="95">
        <f>SUM(C38:C44)</f>
        <v>2135592</v>
      </c>
      <c r="D45" s="69"/>
      <c r="E45" s="69"/>
      <c r="F45" s="69">
        <f>SUM(F38:F44)</f>
        <v>1966178</v>
      </c>
    </row>
    <row r="46" spans="1:6" s="64" customFormat="1" ht="12">
      <c r="A46" s="64">
        <v>11</v>
      </c>
      <c r="B46" s="112" t="s">
        <v>63</v>
      </c>
      <c r="C46" s="95">
        <v>511485</v>
      </c>
      <c r="D46" s="69"/>
      <c r="E46" s="69"/>
      <c r="F46" s="69">
        <v>471283</v>
      </c>
    </row>
    <row r="47" spans="1:6" s="64" customFormat="1" ht="12">
      <c r="A47" s="64">
        <v>12</v>
      </c>
      <c r="B47" s="112" t="s">
        <v>64</v>
      </c>
      <c r="C47" s="95">
        <v>515287</v>
      </c>
      <c r="D47" s="69"/>
      <c r="E47" s="69"/>
      <c r="F47" s="69">
        <f>293379+116+225000</f>
        <v>518495</v>
      </c>
    </row>
    <row r="48" spans="1:6" s="64" customFormat="1" ht="12">
      <c r="A48" s="64">
        <v>13</v>
      </c>
      <c r="B48" s="112" t="s">
        <v>183</v>
      </c>
      <c r="C48" s="95">
        <v>31199</v>
      </c>
      <c r="D48" s="69"/>
      <c r="E48" s="69"/>
      <c r="F48" s="69">
        <v>23072</v>
      </c>
    </row>
    <row r="49" spans="1:6" s="64" customFormat="1" ht="12">
      <c r="A49" s="64">
        <v>14</v>
      </c>
      <c r="B49" s="112" t="s">
        <v>184</v>
      </c>
      <c r="C49" s="95">
        <v>237261</v>
      </c>
      <c r="D49" s="69"/>
      <c r="E49" s="69"/>
      <c r="F49" s="69">
        <v>237261</v>
      </c>
    </row>
    <row r="50" spans="1:6" s="64" customFormat="1" ht="12">
      <c r="A50" s="64">
        <v>15</v>
      </c>
      <c r="B50" s="112" t="s">
        <v>179</v>
      </c>
      <c r="C50" s="95">
        <v>14230</v>
      </c>
      <c r="D50" s="69"/>
      <c r="E50" s="69"/>
      <c r="F50" s="69">
        <f>13197+544</f>
        <v>13741</v>
      </c>
    </row>
    <row r="51" spans="3:6" s="64" customFormat="1" ht="12.75" thickBot="1">
      <c r="C51" s="110">
        <f>SUM(C45:C50)</f>
        <v>3445054</v>
      </c>
      <c r="D51" s="69"/>
      <c r="E51" s="69"/>
      <c r="F51" s="110">
        <f>SUM(F45:F50)</f>
        <v>3230030</v>
      </c>
    </row>
    <row r="52" spans="3:6" s="64" customFormat="1" ht="6.75" customHeight="1">
      <c r="C52" s="95"/>
      <c r="D52" s="69"/>
      <c r="E52" s="69"/>
      <c r="F52" s="69"/>
    </row>
    <row r="53" spans="1:6" s="64" customFormat="1" ht="12">
      <c r="A53" s="64">
        <v>16</v>
      </c>
      <c r="B53" s="112" t="s">
        <v>32</v>
      </c>
      <c r="C53" s="103">
        <f>(C45-C19)/840050613*1000</f>
        <v>2.475768683237661</v>
      </c>
      <c r="D53" s="69"/>
      <c r="E53" s="69"/>
      <c r="F53" s="79">
        <v>2.27</v>
      </c>
    </row>
    <row r="54" spans="3:6" ht="12.75">
      <c r="C54" s="9"/>
      <c r="D54" s="9"/>
      <c r="E54" s="9"/>
      <c r="F54" s="9"/>
    </row>
    <row r="55" spans="3:6" ht="12.75">
      <c r="C55" s="9"/>
      <c r="D55" s="9"/>
      <c r="E55" s="9"/>
      <c r="F55" s="9"/>
    </row>
    <row r="56" spans="3:6" ht="12.75">
      <c r="C56" s="9"/>
      <c r="D56" s="9"/>
      <c r="E56" s="9"/>
      <c r="F56" s="9"/>
    </row>
    <row r="57" spans="3:6" ht="12.75">
      <c r="C57" s="9"/>
      <c r="D57" s="9"/>
      <c r="E57" s="9"/>
      <c r="F57" s="9"/>
    </row>
    <row r="58" spans="3:6" ht="12.75">
      <c r="C58" s="9"/>
      <c r="D58" s="9"/>
      <c r="E58" s="9"/>
      <c r="F58" s="9"/>
    </row>
    <row r="59" spans="3:6" ht="12.75">
      <c r="C59" s="9"/>
      <c r="D59" s="9"/>
      <c r="E59" s="9"/>
      <c r="F59" s="9"/>
    </row>
    <row r="60" spans="3:6" ht="12.75">
      <c r="C60" s="9"/>
      <c r="D60" s="9"/>
      <c r="E60" s="9"/>
      <c r="F60" s="9"/>
    </row>
    <row r="61" spans="3:6" ht="12.75">
      <c r="C61" s="9"/>
      <c r="D61" s="9"/>
      <c r="E61" s="9"/>
      <c r="F61" s="9"/>
    </row>
    <row r="62" spans="3:6" ht="12.75">
      <c r="C62" s="9"/>
      <c r="D62" s="9"/>
      <c r="E62" s="9"/>
      <c r="F62" s="9"/>
    </row>
    <row r="63" spans="3:6" ht="12.75">
      <c r="C63" s="9"/>
      <c r="D63" s="9"/>
      <c r="E63" s="9"/>
      <c r="F63" s="9"/>
    </row>
    <row r="64" spans="3:6" ht="12.75">
      <c r="C64" s="9"/>
      <c r="D64" s="9"/>
      <c r="E64" s="9"/>
      <c r="F64" s="9"/>
    </row>
    <row r="65" spans="3:6" ht="12.75">
      <c r="C65" s="9"/>
      <c r="D65" s="9"/>
      <c r="E65" s="9"/>
      <c r="F65" s="9"/>
    </row>
    <row r="66" spans="3:6" ht="12.75">
      <c r="C66" s="9"/>
      <c r="D66" s="9"/>
      <c r="E66" s="9"/>
      <c r="F66" s="9"/>
    </row>
    <row r="67" spans="3:6" ht="12.75">
      <c r="C67" s="9"/>
      <c r="D67" s="9"/>
      <c r="E67" s="9"/>
      <c r="F67" s="9"/>
    </row>
    <row r="68" spans="3:6" ht="12.75">
      <c r="C68" s="9"/>
      <c r="D68" s="9"/>
      <c r="E68" s="9"/>
      <c r="F68" s="9"/>
    </row>
    <row r="69" spans="3:6" ht="12.75">
      <c r="C69" s="9"/>
      <c r="D69" s="9"/>
      <c r="E69" s="9"/>
      <c r="F69" s="9"/>
    </row>
    <row r="70" spans="3:6" ht="12.75">
      <c r="C70" s="9"/>
      <c r="D70" s="9"/>
      <c r="E70" s="9"/>
      <c r="F70" s="9"/>
    </row>
    <row r="71" spans="3:6" ht="12.75">
      <c r="C71" s="9"/>
      <c r="D71" s="9"/>
      <c r="E71" s="9"/>
      <c r="F71" s="9"/>
    </row>
    <row r="72" spans="3:6" ht="12.75">
      <c r="C72" s="9"/>
      <c r="D72" s="9"/>
      <c r="E72" s="9"/>
      <c r="F72" s="9"/>
    </row>
    <row r="73" spans="3:6" ht="12.75">
      <c r="C73" s="9"/>
      <c r="D73" s="9"/>
      <c r="E73" s="9"/>
      <c r="F73" s="9"/>
    </row>
    <row r="74" spans="3:6" ht="12.75">
      <c r="C74" s="9"/>
      <c r="D74" s="9"/>
      <c r="E74" s="9"/>
      <c r="F74" s="9"/>
    </row>
    <row r="75" spans="3:6" ht="12.75">
      <c r="C75" s="9"/>
      <c r="D75" s="9"/>
      <c r="E75" s="9"/>
      <c r="F75" s="9"/>
    </row>
    <row r="76" spans="3:6" ht="12.75">
      <c r="C76" s="9"/>
      <c r="D76" s="9"/>
      <c r="E76" s="9"/>
      <c r="F76" s="9"/>
    </row>
    <row r="77" spans="3:6" ht="12.75">
      <c r="C77" s="9"/>
      <c r="D77" s="9"/>
      <c r="E77" s="9"/>
      <c r="F77" s="9"/>
    </row>
    <row r="78" spans="3:6" ht="12.75">
      <c r="C78" s="9"/>
      <c r="D78" s="9"/>
      <c r="E78" s="9"/>
      <c r="F78" s="9"/>
    </row>
    <row r="79" spans="3:6" ht="12.75">
      <c r="C79" s="9"/>
      <c r="D79" s="9"/>
      <c r="E79" s="9"/>
      <c r="F79" s="9"/>
    </row>
    <row r="80" spans="3:6" ht="12.75">
      <c r="C80" s="9"/>
      <c r="D80" s="9"/>
      <c r="E80" s="9"/>
      <c r="F80" s="9"/>
    </row>
    <row r="81" spans="3:6" ht="12.75">
      <c r="C81" s="9"/>
      <c r="D81" s="9"/>
      <c r="E81" s="9"/>
      <c r="F81" s="9"/>
    </row>
    <row r="82" spans="3:6" ht="12.75">
      <c r="C82" s="9"/>
      <c r="D82" s="9"/>
      <c r="E82" s="9"/>
      <c r="F82" s="9"/>
    </row>
    <row r="83" spans="3:6" ht="12.75">
      <c r="C83" s="9"/>
      <c r="D83" s="9"/>
      <c r="E83" s="9"/>
      <c r="F83" s="9"/>
    </row>
    <row r="84" spans="3:6" ht="12.75">
      <c r="C84" s="9"/>
      <c r="D84" s="9"/>
      <c r="E84" s="9"/>
      <c r="F84" s="9"/>
    </row>
    <row r="85" spans="3:6" ht="12.75">
      <c r="C85" s="9"/>
      <c r="D85" s="9"/>
      <c r="E85" s="9"/>
      <c r="F85" s="9"/>
    </row>
    <row r="86" spans="3:6" ht="12.75">
      <c r="C86" s="9"/>
      <c r="D86" s="9"/>
      <c r="E86" s="9"/>
      <c r="F86" s="9"/>
    </row>
    <row r="87" spans="3:6" ht="12.75">
      <c r="C87" s="9"/>
      <c r="D87" s="9"/>
      <c r="E87" s="9"/>
      <c r="F87" s="9"/>
    </row>
    <row r="88" spans="3:6" ht="12.75">
      <c r="C88" s="9"/>
      <c r="D88" s="9"/>
      <c r="E88" s="9"/>
      <c r="F88" s="9"/>
    </row>
    <row r="89" spans="3:6" ht="12.75">
      <c r="C89" s="9"/>
      <c r="D89" s="9"/>
      <c r="E89" s="9"/>
      <c r="F89" s="9"/>
    </row>
    <row r="90" spans="3:6" ht="12.75">
      <c r="C90" s="9"/>
      <c r="D90" s="9"/>
      <c r="E90" s="9"/>
      <c r="F90" s="9"/>
    </row>
    <row r="91" spans="3:6" ht="12.75">
      <c r="C91" s="9"/>
      <c r="D91" s="9"/>
      <c r="E91" s="9"/>
      <c r="F91" s="9"/>
    </row>
    <row r="92" spans="3:6" ht="12.75">
      <c r="C92" s="9"/>
      <c r="D92" s="9"/>
      <c r="E92" s="9"/>
      <c r="F92" s="9"/>
    </row>
    <row r="93" spans="3:6" ht="12.75">
      <c r="C93" s="9"/>
      <c r="D93" s="9"/>
      <c r="E93" s="9"/>
      <c r="F93" s="9"/>
    </row>
    <row r="94" spans="3:6" ht="12.75">
      <c r="C94" s="9"/>
      <c r="D94" s="9"/>
      <c r="E94" s="9"/>
      <c r="F94" s="9"/>
    </row>
    <row r="95" spans="3:6" ht="12.75">
      <c r="C95" s="9"/>
      <c r="D95" s="9"/>
      <c r="E95" s="9"/>
      <c r="F95" s="9"/>
    </row>
    <row r="96" spans="3:6" ht="12.75">
      <c r="C96" s="9"/>
      <c r="D96" s="9"/>
      <c r="E96" s="9"/>
      <c r="F96" s="9"/>
    </row>
    <row r="97" spans="3:6" ht="12.75">
      <c r="C97" s="9"/>
      <c r="D97" s="9"/>
      <c r="E97" s="9"/>
      <c r="F97" s="9"/>
    </row>
    <row r="98" spans="3:6" ht="12.75">
      <c r="C98" s="9"/>
      <c r="D98" s="9"/>
      <c r="E98" s="9"/>
      <c r="F98" s="9"/>
    </row>
    <row r="99" spans="3:6" ht="12.75">
      <c r="C99" s="9"/>
      <c r="D99" s="9"/>
      <c r="E99" s="9"/>
      <c r="F99" s="9"/>
    </row>
    <row r="100" spans="3:6" ht="12.75">
      <c r="C100" s="9"/>
      <c r="D100" s="9"/>
      <c r="E100" s="9"/>
      <c r="F100" s="9"/>
    </row>
    <row r="101" spans="3:6" ht="12.75">
      <c r="C101" s="9"/>
      <c r="D101" s="9"/>
      <c r="E101" s="9"/>
      <c r="F101" s="9"/>
    </row>
    <row r="102" spans="3:6" ht="12.75">
      <c r="C102" s="9"/>
      <c r="D102" s="9"/>
      <c r="E102" s="9"/>
      <c r="F102" s="9"/>
    </row>
    <row r="103" spans="3:6" ht="12.75">
      <c r="C103" s="9"/>
      <c r="D103" s="9"/>
      <c r="E103" s="9"/>
      <c r="F103" s="9"/>
    </row>
    <row r="104" spans="3:6" ht="12.75">
      <c r="C104" s="9"/>
      <c r="D104" s="9"/>
      <c r="E104" s="9"/>
      <c r="F104" s="9"/>
    </row>
    <row r="105" spans="3:6" ht="12.75">
      <c r="C105" s="9"/>
      <c r="D105" s="9"/>
      <c r="E105" s="9"/>
      <c r="F105" s="9"/>
    </row>
    <row r="106" spans="3:6" ht="12.75">
      <c r="C106" s="9"/>
      <c r="D106" s="9"/>
      <c r="E106" s="9"/>
      <c r="F106" s="9"/>
    </row>
    <row r="107" spans="3:6" ht="12.75">
      <c r="C107" s="9"/>
      <c r="D107" s="9"/>
      <c r="E107" s="9"/>
      <c r="F107" s="9"/>
    </row>
    <row r="108" spans="3:6" ht="12.75">
      <c r="C108" s="9"/>
      <c r="D108" s="9"/>
      <c r="E108" s="9"/>
      <c r="F108" s="9"/>
    </row>
    <row r="109" spans="3:6" ht="12.75">
      <c r="C109" s="9"/>
      <c r="D109" s="9"/>
      <c r="E109" s="9"/>
      <c r="F109" s="9"/>
    </row>
    <row r="110" spans="3:6" ht="12.75">
      <c r="C110" s="9"/>
      <c r="D110" s="9"/>
      <c r="E110" s="9"/>
      <c r="F110" s="9"/>
    </row>
  </sheetData>
  <mergeCells count="2">
    <mergeCell ref="A2:H2"/>
    <mergeCell ref="A1:H1"/>
  </mergeCells>
  <printOptions/>
  <pageMargins left="0.91" right="0.48" top="1.24" bottom="1.17" header="0.38" footer="1.1"/>
  <pageSetup horizontalDpi="300" verticalDpi="300" orientation="portrait" paperSize="9" scale="98" r:id="rId1"/>
  <headerFooter alignWithMargins="0">
    <oddFooter>&amp;C&amp;"Times New Roman,Regular"&amp;7- Page &amp;P+2 -</oddFooter>
  </headerFooter>
</worksheet>
</file>

<file path=xl/worksheets/sheet3.xml><?xml version="1.0" encoding="utf-8"?>
<worksheet xmlns="http://schemas.openxmlformats.org/spreadsheetml/2006/main" xmlns:r="http://schemas.openxmlformats.org/officeDocument/2006/relationships">
  <dimension ref="A1:L216"/>
  <sheetViews>
    <sheetView showGridLines="0" workbookViewId="0" topLeftCell="A1">
      <selection activeCell="A1" sqref="A1:J1"/>
    </sheetView>
  </sheetViews>
  <sheetFormatPr defaultColWidth="9.140625" defaultRowHeight="12.75"/>
  <cols>
    <col min="1" max="1" width="2.8515625" style="1" customWidth="1"/>
    <col min="2" max="2" width="2.8515625" style="1" bestFit="1" customWidth="1"/>
    <col min="3" max="3" width="4.00390625" style="1" customWidth="1"/>
    <col min="4" max="4" width="17.28125" style="1" customWidth="1"/>
    <col min="5" max="5" width="3.57421875" style="1" customWidth="1"/>
    <col min="6" max="6" width="15.57421875" style="1" customWidth="1"/>
    <col min="7" max="7" width="1.28515625" style="1" customWidth="1"/>
    <col min="8" max="8" width="15.57421875" style="1" customWidth="1"/>
    <col min="9" max="9" width="2.28125" style="1" customWidth="1"/>
    <col min="10" max="10" width="17.00390625" style="1" customWidth="1"/>
    <col min="11" max="11" width="11.28125" style="1" hidden="1" customWidth="1"/>
    <col min="12" max="12" width="11.140625" style="1" bestFit="1" customWidth="1"/>
    <col min="13" max="16384" width="9.140625" style="1" customWidth="1"/>
  </cols>
  <sheetData>
    <row r="1" spans="1:11" ht="18.75">
      <c r="A1" s="173" t="s">
        <v>191</v>
      </c>
      <c r="B1" s="173"/>
      <c r="C1" s="173"/>
      <c r="D1" s="173"/>
      <c r="E1" s="173"/>
      <c r="F1" s="173"/>
      <c r="G1" s="173"/>
      <c r="H1" s="173"/>
      <c r="I1" s="173"/>
      <c r="J1" s="173"/>
      <c r="K1" s="13"/>
    </row>
    <row r="2" spans="1:11" ht="12.75">
      <c r="A2" s="174" t="s">
        <v>0</v>
      </c>
      <c r="B2" s="174"/>
      <c r="C2" s="174"/>
      <c r="D2" s="174"/>
      <c r="E2" s="174"/>
      <c r="F2" s="174"/>
      <c r="G2" s="174"/>
      <c r="H2" s="174"/>
      <c r="I2" s="174"/>
      <c r="J2" s="174"/>
      <c r="K2" s="14"/>
    </row>
    <row r="3" ht="12.75">
      <c r="J3" s="4"/>
    </row>
    <row r="4" spans="1:10" ht="14.25">
      <c r="A4" s="15" t="s">
        <v>216</v>
      </c>
      <c r="J4" s="4"/>
    </row>
    <row r="5" spans="1:10" ht="12.75">
      <c r="A5" s="16" t="s">
        <v>1</v>
      </c>
      <c r="J5" s="4"/>
    </row>
    <row r="6" spans="1:9" s="3" customFormat="1" ht="12.75">
      <c r="A6" s="19"/>
      <c r="B6" s="19"/>
      <c r="C6" s="19"/>
      <c r="D6" s="104"/>
      <c r="E6" s="19"/>
      <c r="F6" s="19"/>
      <c r="G6" s="19"/>
      <c r="H6" s="19"/>
      <c r="I6" s="5"/>
    </row>
    <row r="7" ht="12.75">
      <c r="A7" s="4" t="s">
        <v>93</v>
      </c>
    </row>
    <row r="9" spans="1:5" ht="12.75">
      <c r="A9" s="4" t="s">
        <v>67</v>
      </c>
      <c r="B9" s="4"/>
      <c r="C9" s="4" t="s">
        <v>68</v>
      </c>
      <c r="D9" s="4"/>
      <c r="E9" s="4"/>
    </row>
    <row r="10" spans="1:5" ht="12.75">
      <c r="A10" s="4"/>
      <c r="B10" s="4"/>
      <c r="C10" s="4"/>
      <c r="D10" s="4"/>
      <c r="E10" s="4"/>
    </row>
    <row r="11" spans="3:10" ht="30" customHeight="1">
      <c r="C11" s="189" t="s">
        <v>185</v>
      </c>
      <c r="D11" s="189"/>
      <c r="E11" s="189"/>
      <c r="F11" s="189"/>
      <c r="G11" s="189"/>
      <c r="H11" s="189"/>
      <c r="I11" s="189"/>
      <c r="J11" s="189"/>
    </row>
    <row r="12" spans="3:10" ht="12.75">
      <c r="C12" s="22"/>
      <c r="D12" s="22"/>
      <c r="E12" s="22"/>
      <c r="F12" s="22"/>
      <c r="G12" s="22"/>
      <c r="H12" s="22"/>
      <c r="I12" s="22"/>
      <c r="J12" s="22"/>
    </row>
    <row r="14" spans="1:5" ht="12.75">
      <c r="A14" s="4" t="s">
        <v>69</v>
      </c>
      <c r="B14" s="4"/>
      <c r="C14" s="4" t="s">
        <v>70</v>
      </c>
      <c r="D14" s="4"/>
      <c r="E14" s="4"/>
    </row>
    <row r="15" spans="1:5" ht="12.75">
      <c r="A15" s="4"/>
      <c r="B15" s="4"/>
      <c r="C15" s="4"/>
      <c r="D15" s="4"/>
      <c r="E15" s="4"/>
    </row>
    <row r="16" spans="3:10" ht="12.75">
      <c r="C16" s="10" t="s">
        <v>217</v>
      </c>
      <c r="D16" s="10"/>
      <c r="E16" s="10"/>
      <c r="F16" s="22"/>
      <c r="G16" s="22"/>
      <c r="H16" s="22"/>
      <c r="I16" s="22"/>
      <c r="J16" s="22"/>
    </row>
    <row r="17" spans="3:10" ht="38.25">
      <c r="C17" s="10"/>
      <c r="D17" s="10"/>
      <c r="E17" s="10"/>
      <c r="F17" s="2"/>
      <c r="G17" s="2"/>
      <c r="H17" s="27" t="s">
        <v>25</v>
      </c>
      <c r="J17" s="27" t="s">
        <v>80</v>
      </c>
    </row>
    <row r="18" spans="3:10" ht="12.75">
      <c r="C18" s="10"/>
      <c r="D18" s="10"/>
      <c r="E18" s="10"/>
      <c r="F18" s="7"/>
      <c r="G18" s="7"/>
      <c r="H18" s="28">
        <v>36616</v>
      </c>
      <c r="J18" s="28">
        <v>36616</v>
      </c>
    </row>
    <row r="19" spans="3:10" ht="12.75">
      <c r="C19" s="10"/>
      <c r="D19" s="10"/>
      <c r="E19" s="10"/>
      <c r="F19" s="8"/>
      <c r="G19" s="8"/>
      <c r="H19" s="23" t="s">
        <v>20</v>
      </c>
      <c r="J19" s="23" t="s">
        <v>20</v>
      </c>
    </row>
    <row r="20" spans="3:10" ht="12.75">
      <c r="C20" s="10"/>
      <c r="D20" s="10"/>
      <c r="E20" s="10"/>
      <c r="F20" s="8"/>
      <c r="G20" s="8"/>
      <c r="H20" s="23" t="s">
        <v>28</v>
      </c>
      <c r="J20" s="23" t="s">
        <v>28</v>
      </c>
    </row>
    <row r="21" spans="3:10" ht="12.75">
      <c r="C21" s="10"/>
      <c r="D21" s="10"/>
      <c r="E21" s="10"/>
      <c r="F21" s="8"/>
      <c r="G21" s="8"/>
      <c r="H21" s="23"/>
      <c r="J21" s="23"/>
    </row>
    <row r="22" spans="3:10" ht="13.5" thickBot="1">
      <c r="C22" s="10" t="s">
        <v>218</v>
      </c>
      <c r="D22" s="10"/>
      <c r="E22" s="10"/>
      <c r="F22" s="8"/>
      <c r="G22" s="8"/>
      <c r="H22" s="158">
        <v>4456</v>
      </c>
      <c r="I22" s="9"/>
      <c r="J22" s="158">
        <v>4456</v>
      </c>
    </row>
    <row r="23" spans="3:10" ht="12.75">
      <c r="C23" s="10"/>
      <c r="D23" s="10"/>
      <c r="E23" s="10"/>
      <c r="F23" s="8"/>
      <c r="G23" s="8"/>
      <c r="H23" s="23"/>
      <c r="J23" s="23"/>
    </row>
    <row r="24" spans="3:10" ht="12.75">
      <c r="C24" s="10"/>
      <c r="D24" s="10"/>
      <c r="E24" s="10"/>
      <c r="F24" s="8"/>
      <c r="G24" s="8"/>
      <c r="H24" s="23"/>
      <c r="J24" s="23"/>
    </row>
    <row r="25" spans="1:5" ht="12" customHeight="1">
      <c r="A25" s="4" t="s">
        <v>71</v>
      </c>
      <c r="B25" s="4"/>
      <c r="C25" s="4" t="s">
        <v>72</v>
      </c>
      <c r="D25" s="4"/>
      <c r="E25" s="4"/>
    </row>
    <row r="26" spans="1:5" ht="12" customHeight="1">
      <c r="A26" s="4"/>
      <c r="B26" s="4"/>
      <c r="C26" s="4"/>
      <c r="D26" s="4"/>
      <c r="E26" s="4"/>
    </row>
    <row r="27" spans="3:10" ht="12.75">
      <c r="C27" s="189" t="s">
        <v>73</v>
      </c>
      <c r="D27" s="189"/>
      <c r="E27" s="189"/>
      <c r="F27" s="189"/>
      <c r="G27" s="189"/>
      <c r="H27" s="189"/>
      <c r="I27" s="189"/>
      <c r="J27" s="189"/>
    </row>
    <row r="28" spans="3:10" ht="12.75">
      <c r="C28" s="22"/>
      <c r="D28" s="22"/>
      <c r="E28" s="22"/>
      <c r="F28" s="22"/>
      <c r="G28" s="22"/>
      <c r="H28" s="22"/>
      <c r="I28" s="22"/>
      <c r="J28" s="22"/>
    </row>
    <row r="30" spans="1:5" ht="12.75">
      <c r="A30" s="4" t="s">
        <v>74</v>
      </c>
      <c r="B30" s="4"/>
      <c r="C30" s="4" t="s">
        <v>16</v>
      </c>
      <c r="D30" s="4"/>
      <c r="E30" s="4"/>
    </row>
    <row r="31" spans="1:5" ht="12.75">
      <c r="A31" s="4"/>
      <c r="B31" s="4"/>
      <c r="C31" s="4"/>
      <c r="D31" s="4"/>
      <c r="E31" s="4"/>
    </row>
    <row r="32" spans="3:11" ht="12.75">
      <c r="C32" s="10" t="s">
        <v>79</v>
      </c>
      <c r="D32" s="10"/>
      <c r="E32" s="10"/>
      <c r="F32" s="22"/>
      <c r="G32" s="22"/>
      <c r="H32" s="22"/>
      <c r="I32" s="22"/>
      <c r="J32" s="22"/>
      <c r="K32" s="151"/>
    </row>
    <row r="33" spans="3:11" ht="40.5" customHeight="1">
      <c r="C33" s="10"/>
      <c r="D33" s="10"/>
      <c r="E33" s="10"/>
      <c r="F33" s="2"/>
      <c r="G33" s="2"/>
      <c r="H33" s="27" t="s">
        <v>25</v>
      </c>
      <c r="J33" s="27" t="s">
        <v>80</v>
      </c>
      <c r="K33" s="152"/>
    </row>
    <row r="34" spans="3:11" ht="12.75">
      <c r="C34" s="10"/>
      <c r="D34" s="10"/>
      <c r="E34" s="10"/>
      <c r="F34" s="7"/>
      <c r="G34" s="7"/>
      <c r="H34" s="28">
        <v>36616</v>
      </c>
      <c r="J34" s="28">
        <v>36616</v>
      </c>
      <c r="K34" s="152"/>
    </row>
    <row r="35" spans="3:11" ht="12.75">
      <c r="C35" s="10"/>
      <c r="D35" s="10"/>
      <c r="E35" s="10"/>
      <c r="F35" s="8"/>
      <c r="G35" s="8"/>
      <c r="H35" s="23" t="s">
        <v>20</v>
      </c>
      <c r="J35" s="23" t="s">
        <v>20</v>
      </c>
      <c r="K35" s="152"/>
    </row>
    <row r="36" spans="3:11" ht="12.75">
      <c r="C36" s="10"/>
      <c r="D36" s="10"/>
      <c r="E36" s="10"/>
      <c r="F36" s="8"/>
      <c r="G36" s="8"/>
      <c r="H36" s="23" t="s">
        <v>28</v>
      </c>
      <c r="J36" s="23" t="s">
        <v>28</v>
      </c>
      <c r="K36" s="152"/>
    </row>
    <row r="37" spans="3:11" ht="12.75">
      <c r="C37" s="10"/>
      <c r="D37" s="10"/>
      <c r="E37" s="10"/>
      <c r="F37" s="22"/>
      <c r="G37" s="22"/>
      <c r="H37" s="22"/>
      <c r="J37" s="152"/>
      <c r="K37" s="152"/>
    </row>
    <row r="38" spans="3:11" ht="12.75">
      <c r="C38" s="185" t="s">
        <v>75</v>
      </c>
      <c r="D38" s="185"/>
      <c r="E38" s="185"/>
      <c r="F38" s="185"/>
      <c r="G38" s="153"/>
      <c r="H38" s="21">
        <v>29952</v>
      </c>
      <c r="J38" s="21">
        <v>83043</v>
      </c>
      <c r="K38" s="31"/>
    </row>
    <row r="39" spans="3:11" ht="12.75">
      <c r="C39" s="185" t="s">
        <v>76</v>
      </c>
      <c r="D39" s="185"/>
      <c r="E39" s="185"/>
      <c r="F39" s="185"/>
      <c r="G39" s="153"/>
      <c r="H39" s="21">
        <v>-1085</v>
      </c>
      <c r="J39" s="21">
        <v>8126</v>
      </c>
      <c r="K39" s="31"/>
    </row>
    <row r="40" spans="3:11" ht="12.75">
      <c r="C40" s="185" t="s">
        <v>78</v>
      </c>
      <c r="D40" s="185"/>
      <c r="E40" s="185"/>
      <c r="F40" s="185"/>
      <c r="G40" s="153"/>
      <c r="H40" s="21">
        <v>372</v>
      </c>
      <c r="J40" s="21">
        <v>144</v>
      </c>
      <c r="K40" s="31"/>
    </row>
    <row r="41" spans="3:11" ht="12.75">
      <c r="C41" s="185" t="s">
        <v>77</v>
      </c>
      <c r="D41" s="185"/>
      <c r="E41" s="185"/>
      <c r="F41" s="185"/>
      <c r="G41" s="153"/>
      <c r="H41" s="21">
        <v>422</v>
      </c>
      <c r="J41" s="21">
        <v>1034</v>
      </c>
      <c r="K41" s="31"/>
    </row>
    <row r="42" spans="3:11" ht="13.5" thickBot="1">
      <c r="C42" s="10"/>
      <c r="D42" s="10"/>
      <c r="E42" s="10"/>
      <c r="F42" s="19"/>
      <c r="G42" s="19"/>
      <c r="H42" s="20">
        <f>SUM(H38:H41)</f>
        <v>29661</v>
      </c>
      <c r="J42" s="20">
        <f>SUM(J38:J41)</f>
        <v>92347</v>
      </c>
      <c r="K42" s="155"/>
    </row>
    <row r="43" spans="3:11" ht="12.75">
      <c r="C43" s="10"/>
      <c r="D43" s="10"/>
      <c r="E43" s="10"/>
      <c r="F43" s="19"/>
      <c r="G43" s="19"/>
      <c r="H43" s="39"/>
      <c r="J43" s="39"/>
      <c r="K43" s="155"/>
    </row>
    <row r="44" spans="3:11" ht="12.75">
      <c r="C44" s="10"/>
      <c r="D44" s="10"/>
      <c r="E44" s="10"/>
      <c r="F44" s="19"/>
      <c r="G44" s="19"/>
      <c r="H44" s="19"/>
      <c r="I44" s="156"/>
      <c r="J44" s="153"/>
      <c r="K44" s="155"/>
    </row>
    <row r="45" spans="1:11" ht="12.75">
      <c r="A45" s="4" t="s">
        <v>81</v>
      </c>
      <c r="B45" s="4"/>
      <c r="C45" s="32" t="s">
        <v>82</v>
      </c>
      <c r="D45" s="32"/>
      <c r="E45" s="32"/>
      <c r="F45" s="19"/>
      <c r="G45" s="19"/>
      <c r="H45" s="19"/>
      <c r="I45" s="156"/>
      <c r="J45" s="153"/>
      <c r="K45" s="155"/>
    </row>
    <row r="46" spans="1:11" ht="12.75">
      <c r="A46" s="4"/>
      <c r="B46" s="4"/>
      <c r="C46" s="32"/>
      <c r="D46" s="32"/>
      <c r="E46" s="32"/>
      <c r="F46" s="19"/>
      <c r="G46" s="19"/>
      <c r="H46" s="19"/>
      <c r="I46" s="156"/>
      <c r="J46" s="153"/>
      <c r="K46" s="155"/>
    </row>
    <row r="47" spans="3:11" ht="12.75">
      <c r="C47" s="189" t="s">
        <v>83</v>
      </c>
      <c r="D47" s="189"/>
      <c r="E47" s="189"/>
      <c r="F47" s="189"/>
      <c r="G47" s="189"/>
      <c r="H47" s="189"/>
      <c r="I47" s="189"/>
      <c r="J47" s="189"/>
      <c r="K47" s="155"/>
    </row>
    <row r="48" spans="3:11" ht="12.75">
      <c r="C48" s="22"/>
      <c r="D48" s="22"/>
      <c r="E48" s="22"/>
      <c r="F48" s="22"/>
      <c r="G48" s="22"/>
      <c r="H48" s="22"/>
      <c r="I48" s="22"/>
      <c r="J48" s="22"/>
      <c r="K48" s="155"/>
    </row>
    <row r="49" spans="3:11" ht="13.5" thickBot="1">
      <c r="C49" s="10"/>
      <c r="D49" s="10"/>
      <c r="E49" s="10"/>
      <c r="F49" s="153"/>
      <c r="G49" s="153"/>
      <c r="H49" s="153"/>
      <c r="I49" s="138"/>
      <c r="J49" s="153"/>
      <c r="K49" s="157"/>
    </row>
    <row r="50" spans="1:11" ht="12.75">
      <c r="A50" s="4" t="s">
        <v>84</v>
      </c>
      <c r="B50" s="4"/>
      <c r="C50" s="6" t="s">
        <v>85</v>
      </c>
      <c r="D50" s="6"/>
      <c r="E50" s="6"/>
      <c r="F50" s="19"/>
      <c r="G50" s="19"/>
      <c r="H50" s="19"/>
      <c r="I50" s="19"/>
      <c r="J50" s="19"/>
      <c r="K50" s="18"/>
    </row>
    <row r="51" spans="1:11" ht="12.75">
      <c r="A51" s="4"/>
      <c r="B51" s="4"/>
      <c r="C51" s="6"/>
      <c r="D51" s="6"/>
      <c r="E51" s="6"/>
      <c r="F51" s="19"/>
      <c r="G51" s="19"/>
      <c r="H51" s="19"/>
      <c r="I51" s="19"/>
      <c r="J51" s="19"/>
      <c r="K51" s="18"/>
    </row>
    <row r="52" spans="1:11" ht="35.25" customHeight="1">
      <c r="A52" s="4"/>
      <c r="B52" s="4"/>
      <c r="C52" s="189" t="s">
        <v>86</v>
      </c>
      <c r="D52" s="189"/>
      <c r="E52" s="189"/>
      <c r="F52" s="189"/>
      <c r="G52" s="189"/>
      <c r="H52" s="189"/>
      <c r="I52" s="189"/>
      <c r="J52" s="189"/>
      <c r="K52" s="18"/>
    </row>
    <row r="53" spans="3:11" ht="12.75">
      <c r="C53" s="18"/>
      <c r="D53" s="18"/>
      <c r="E53" s="18"/>
      <c r="F53" s="19"/>
      <c r="G53" s="19"/>
      <c r="H53" s="19"/>
      <c r="I53" s="19"/>
      <c r="J53" s="19"/>
      <c r="K53" s="18"/>
    </row>
    <row r="54" spans="1:5" ht="12.75">
      <c r="A54" s="4" t="s">
        <v>87</v>
      </c>
      <c r="B54" s="4"/>
      <c r="C54" s="4" t="s">
        <v>88</v>
      </c>
      <c r="D54" s="4"/>
      <c r="E54" s="4"/>
    </row>
    <row r="56" spans="2:10" ht="26.25" customHeight="1">
      <c r="B56" s="10" t="s">
        <v>89</v>
      </c>
      <c r="C56" s="189" t="s">
        <v>90</v>
      </c>
      <c r="D56" s="189"/>
      <c r="E56" s="189"/>
      <c r="F56" s="189"/>
      <c r="G56" s="189"/>
      <c r="H56" s="189"/>
      <c r="I56" s="189"/>
      <c r="J56" s="189"/>
    </row>
    <row r="57" spans="2:10" ht="12.75">
      <c r="B57" s="10"/>
      <c r="C57" s="22"/>
      <c r="D57" s="22"/>
      <c r="E57" s="22"/>
      <c r="F57" s="22"/>
      <c r="G57" s="22"/>
      <c r="H57" s="22"/>
      <c r="I57" s="22"/>
      <c r="J57" s="22"/>
    </row>
    <row r="58" spans="8:10" ht="38.25">
      <c r="H58" s="27" t="s">
        <v>25</v>
      </c>
      <c r="J58" s="27" t="s">
        <v>80</v>
      </c>
    </row>
    <row r="59" spans="8:10" ht="12.75">
      <c r="H59" s="28">
        <v>36616</v>
      </c>
      <c r="J59" s="28">
        <v>36616</v>
      </c>
    </row>
    <row r="60" spans="8:10" ht="12.75">
      <c r="H60" s="23" t="s">
        <v>20</v>
      </c>
      <c r="J60" s="23" t="s">
        <v>20</v>
      </c>
    </row>
    <row r="61" spans="8:10" ht="12.75">
      <c r="H61" s="23" t="s">
        <v>28</v>
      </c>
      <c r="J61" s="23" t="s">
        <v>28</v>
      </c>
    </row>
    <row r="62" spans="8:10" ht="12.75">
      <c r="H62" s="23"/>
      <c r="J62" s="23"/>
    </row>
    <row r="63" spans="3:10" ht="12.75">
      <c r="C63" s="1" t="s">
        <v>91</v>
      </c>
      <c r="H63" s="159">
        <v>9943</v>
      </c>
      <c r="J63" s="159">
        <v>9943</v>
      </c>
    </row>
    <row r="64" spans="3:10" ht="12.75">
      <c r="C64" s="1" t="s">
        <v>92</v>
      </c>
      <c r="H64" s="159">
        <v>1961</v>
      </c>
      <c r="J64" s="159">
        <v>1961</v>
      </c>
    </row>
    <row r="65" spans="3:10" ht="12.75">
      <c r="C65" s="1" t="s">
        <v>219</v>
      </c>
      <c r="H65" s="159">
        <v>4456</v>
      </c>
      <c r="J65" s="159">
        <v>4456</v>
      </c>
    </row>
    <row r="66" ht="18" customHeight="1"/>
    <row r="67" spans="2:3" ht="12.75">
      <c r="B67" s="1" t="s">
        <v>94</v>
      </c>
      <c r="C67" s="1" t="s">
        <v>220</v>
      </c>
    </row>
    <row r="69" ht="12.75">
      <c r="J69" s="23" t="s">
        <v>20</v>
      </c>
    </row>
    <row r="70" spans="3:10" ht="12.75">
      <c r="C70" s="1" t="s">
        <v>95</v>
      </c>
      <c r="J70" s="38">
        <v>38846</v>
      </c>
    </row>
    <row r="71" spans="3:10" ht="12.75">
      <c r="C71" s="1" t="s">
        <v>232</v>
      </c>
      <c r="J71" s="154">
        <v>-22785</v>
      </c>
    </row>
    <row r="72" spans="3:10" ht="13.5" thickBot="1">
      <c r="C72" s="1" t="s">
        <v>233</v>
      </c>
      <c r="J72" s="167">
        <f>SUM(J70:J71)</f>
        <v>16061</v>
      </c>
    </row>
    <row r="73" spans="3:10" ht="22.5" customHeight="1" thickBot="1">
      <c r="C73" s="1" t="s">
        <v>96</v>
      </c>
      <c r="J73" s="168">
        <v>29887</v>
      </c>
    </row>
    <row r="74" ht="12.75">
      <c r="J74" s="38"/>
    </row>
    <row r="76" spans="1:5" ht="12.75">
      <c r="A76" s="4" t="s">
        <v>97</v>
      </c>
      <c r="B76" s="4"/>
      <c r="C76" s="4" t="s">
        <v>98</v>
      </c>
      <c r="D76" s="4"/>
      <c r="E76" s="4"/>
    </row>
    <row r="77" spans="1:5" ht="12.75">
      <c r="A77" s="4"/>
      <c r="B77" s="4"/>
      <c r="C77" s="4"/>
      <c r="D77" s="4"/>
      <c r="E77" s="4"/>
    </row>
    <row r="78" spans="3:10" ht="54.75" customHeight="1">
      <c r="C78" s="189" t="s">
        <v>221</v>
      </c>
      <c r="D78" s="189"/>
      <c r="E78" s="189"/>
      <c r="F78" s="189"/>
      <c r="G78" s="189"/>
      <c r="H78" s="189"/>
      <c r="I78" s="189"/>
      <c r="J78" s="189"/>
    </row>
    <row r="79" spans="3:10" ht="12.75">
      <c r="C79" s="22"/>
      <c r="D79" s="22"/>
      <c r="E79" s="22"/>
      <c r="F79" s="22"/>
      <c r="G79" s="22"/>
      <c r="H79" s="22"/>
      <c r="I79" s="22"/>
      <c r="J79" s="22"/>
    </row>
    <row r="80" spans="3:10" ht="12.75">
      <c r="C80" s="22"/>
      <c r="D80" s="22"/>
      <c r="E80" s="22"/>
      <c r="F80" s="22"/>
      <c r="G80" s="22"/>
      <c r="H80" s="22"/>
      <c r="I80" s="22"/>
      <c r="J80" s="22"/>
    </row>
    <row r="81" spans="1:5" ht="12.75">
      <c r="A81" s="4" t="s">
        <v>99</v>
      </c>
      <c r="B81" s="4"/>
      <c r="C81" s="4" t="s">
        <v>100</v>
      </c>
      <c r="D81" s="4"/>
      <c r="E81" s="4"/>
    </row>
    <row r="83" spans="3:10" s="37" customFormat="1" ht="40.5" customHeight="1">
      <c r="C83" s="192" t="s">
        <v>244</v>
      </c>
      <c r="D83" s="192"/>
      <c r="E83" s="192"/>
      <c r="F83" s="192"/>
      <c r="G83" s="192"/>
      <c r="H83" s="192"/>
      <c r="I83" s="192"/>
      <c r="J83" s="192"/>
    </row>
    <row r="84" spans="3:10" s="37" customFormat="1" ht="12.75">
      <c r="C84" s="169"/>
      <c r="D84" s="169"/>
      <c r="E84" s="169"/>
      <c r="F84" s="169"/>
      <c r="G84" s="169"/>
      <c r="H84" s="169"/>
      <c r="I84" s="169"/>
      <c r="J84" s="169"/>
    </row>
    <row r="85" spans="3:10" s="37" customFormat="1" ht="42" customHeight="1">
      <c r="C85" s="190" t="s">
        <v>240</v>
      </c>
      <c r="D85" s="191"/>
      <c r="E85" s="178" t="s">
        <v>246</v>
      </c>
      <c r="F85" s="179"/>
      <c r="G85" s="179"/>
      <c r="H85" s="179"/>
      <c r="I85" s="179"/>
      <c r="J85" s="180"/>
    </row>
    <row r="86" spans="3:10" s="37" customFormat="1" ht="18.75" customHeight="1">
      <c r="C86" s="190" t="s">
        <v>241</v>
      </c>
      <c r="D86" s="191"/>
      <c r="E86" s="178" t="s">
        <v>243</v>
      </c>
      <c r="F86" s="179"/>
      <c r="G86" s="179"/>
      <c r="H86" s="179"/>
      <c r="I86" s="179"/>
      <c r="J86" s="180"/>
    </row>
    <row r="87" spans="3:10" s="37" customFormat="1" ht="18.75" customHeight="1">
      <c r="C87" s="176" t="s">
        <v>242</v>
      </c>
      <c r="D87" s="177"/>
      <c r="E87" s="178" t="s">
        <v>245</v>
      </c>
      <c r="F87" s="179"/>
      <c r="G87" s="179"/>
      <c r="H87" s="179"/>
      <c r="I87" s="179"/>
      <c r="J87" s="180"/>
    </row>
    <row r="88" spans="3:10" s="37" customFormat="1" ht="19.5" customHeight="1">
      <c r="C88" s="169"/>
      <c r="D88" s="169"/>
      <c r="E88" s="169"/>
      <c r="F88" s="169"/>
      <c r="G88" s="169"/>
      <c r="H88" s="169"/>
      <c r="I88" s="169"/>
      <c r="J88" s="169"/>
    </row>
    <row r="89" ht="17.25" customHeight="1"/>
    <row r="90" spans="1:4" ht="12.75">
      <c r="A90" s="4" t="s">
        <v>101</v>
      </c>
      <c r="B90" s="4"/>
      <c r="C90" s="4" t="s">
        <v>102</v>
      </c>
      <c r="D90" s="4"/>
    </row>
    <row r="92" spans="3:10" s="37" customFormat="1" ht="42.75" customHeight="1">
      <c r="C92" s="188" t="s">
        <v>235</v>
      </c>
      <c r="D92" s="188"/>
      <c r="E92" s="188"/>
      <c r="F92" s="188"/>
      <c r="G92" s="188"/>
      <c r="H92" s="188"/>
      <c r="I92" s="188"/>
      <c r="J92" s="188"/>
    </row>
    <row r="93" ht="12" customHeight="1"/>
    <row r="94" spans="1:4" ht="12.75">
      <c r="A94" s="4" t="s">
        <v>103</v>
      </c>
      <c r="B94" s="4"/>
      <c r="C94" s="4" t="s">
        <v>205</v>
      </c>
      <c r="D94" s="4"/>
    </row>
    <row r="96" spans="3:10" s="37" customFormat="1" ht="33" customHeight="1">
      <c r="C96" s="188" t="s">
        <v>222</v>
      </c>
      <c r="D96" s="188"/>
      <c r="E96" s="188"/>
      <c r="F96" s="188"/>
      <c r="G96" s="188"/>
      <c r="H96" s="188"/>
      <c r="I96" s="188"/>
      <c r="J96" s="188"/>
    </row>
    <row r="98" spans="3:10" s="37" customFormat="1" ht="84.75" customHeight="1">
      <c r="C98" s="188" t="s">
        <v>223</v>
      </c>
      <c r="D98" s="188"/>
      <c r="E98" s="188"/>
      <c r="F98" s="188"/>
      <c r="G98" s="188"/>
      <c r="H98" s="188"/>
      <c r="I98" s="188"/>
      <c r="J98" s="188"/>
    </row>
    <row r="100" spans="3:10" ht="40.5" customHeight="1">
      <c r="C100" s="188" t="s">
        <v>206</v>
      </c>
      <c r="D100" s="188"/>
      <c r="E100" s="188"/>
      <c r="F100" s="188"/>
      <c r="G100" s="188"/>
      <c r="H100" s="188"/>
      <c r="I100" s="188"/>
      <c r="J100" s="188"/>
    </row>
    <row r="103" spans="1:6" ht="12.75">
      <c r="A103" s="36" t="s">
        <v>104</v>
      </c>
      <c r="B103" s="37"/>
      <c r="C103" s="36" t="s">
        <v>105</v>
      </c>
      <c r="D103" s="37"/>
      <c r="E103" s="37"/>
      <c r="F103" s="37"/>
    </row>
    <row r="104" spans="1:3" ht="10.5" customHeight="1">
      <c r="A104" s="4"/>
      <c r="C104" s="4"/>
    </row>
    <row r="105" spans="1:3" s="37" customFormat="1" ht="12.75">
      <c r="A105" s="36"/>
      <c r="C105" s="37" t="s">
        <v>224</v>
      </c>
    </row>
    <row r="106" s="37" customFormat="1" ht="4.5" customHeight="1">
      <c r="A106" s="36"/>
    </row>
    <row r="107" s="37" customFormat="1" ht="12.75">
      <c r="J107" s="131" t="s">
        <v>20</v>
      </c>
    </row>
    <row r="108" spans="3:10" s="37" customFormat="1" ht="12.75">
      <c r="C108" s="37" t="s">
        <v>89</v>
      </c>
      <c r="D108" s="37" t="s">
        <v>52</v>
      </c>
      <c r="J108" s="38"/>
    </row>
    <row r="109" s="37" customFormat="1" ht="6" customHeight="1">
      <c r="J109" s="38"/>
    </row>
    <row r="110" spans="4:10" s="37" customFormat="1" ht="12.75">
      <c r="D110" s="37" t="s">
        <v>106</v>
      </c>
      <c r="J110" s="38"/>
    </row>
    <row r="111" spans="4:10" s="37" customFormat="1" ht="12.75">
      <c r="D111" s="132" t="s">
        <v>180</v>
      </c>
      <c r="J111" s="38">
        <v>80810</v>
      </c>
    </row>
    <row r="112" spans="4:10" s="37" customFormat="1" ht="12.75">
      <c r="D112" s="132" t="s">
        <v>229</v>
      </c>
      <c r="J112" s="154">
        <v>41362</v>
      </c>
    </row>
    <row r="113" s="37" customFormat="1" ht="12.75">
      <c r="J113" s="38">
        <f>SUM(J111:J112)</f>
        <v>122172</v>
      </c>
    </row>
    <row r="114" spans="4:10" s="37" customFormat="1" ht="12.75">
      <c r="D114" s="37" t="s">
        <v>107</v>
      </c>
      <c r="J114" s="38"/>
    </row>
    <row r="115" spans="4:10" s="37" customFormat="1" ht="12.75">
      <c r="D115" s="132" t="s">
        <v>180</v>
      </c>
      <c r="J115" s="38">
        <v>215978</v>
      </c>
    </row>
    <row r="116" spans="4:10" s="37" customFormat="1" ht="12.75">
      <c r="D116" s="132" t="s">
        <v>181</v>
      </c>
      <c r="J116" s="154">
        <v>11950</v>
      </c>
    </row>
    <row r="117" s="37" customFormat="1" ht="12.75">
      <c r="J117" s="38">
        <f>SUM(J115:J116)</f>
        <v>227928</v>
      </c>
    </row>
    <row r="118" s="37" customFormat="1" ht="9" customHeight="1"/>
    <row r="119" spans="8:10" s="37" customFormat="1" ht="12.75">
      <c r="H119" s="133" t="s">
        <v>173</v>
      </c>
      <c r="J119" s="165">
        <f>J113+J117</f>
        <v>350100</v>
      </c>
    </row>
    <row r="120" s="37" customFormat="1" ht="5.25" customHeight="1"/>
    <row r="121" spans="3:4" s="37" customFormat="1" ht="12.75">
      <c r="C121" s="37" t="s">
        <v>94</v>
      </c>
      <c r="D121" s="37" t="s">
        <v>64</v>
      </c>
    </row>
    <row r="122" s="37" customFormat="1" ht="6" customHeight="1"/>
    <row r="123" spans="4:10" s="37" customFormat="1" ht="12.75">
      <c r="D123" s="37" t="s">
        <v>106</v>
      </c>
      <c r="J123" s="38"/>
    </row>
    <row r="124" spans="4:10" s="37" customFormat="1" ht="12.75">
      <c r="D124" s="132" t="s">
        <v>180</v>
      </c>
      <c r="J124" s="38">
        <v>342115</v>
      </c>
    </row>
    <row r="125" spans="4:10" s="37" customFormat="1" ht="12.75">
      <c r="D125" s="132" t="s">
        <v>204</v>
      </c>
      <c r="J125" s="38">
        <v>113997</v>
      </c>
    </row>
    <row r="126" spans="4:10" s="37" customFormat="1" ht="12.75">
      <c r="D126" s="132" t="s">
        <v>182</v>
      </c>
      <c r="J126" s="154">
        <v>44145</v>
      </c>
    </row>
    <row r="127" s="37" customFormat="1" ht="12.75">
      <c r="J127" s="38">
        <f>SUM(J124:J126)</f>
        <v>500257</v>
      </c>
    </row>
    <row r="128" spans="4:10" s="37" customFormat="1" ht="12.75">
      <c r="D128" s="37" t="s">
        <v>107</v>
      </c>
      <c r="J128" s="38"/>
    </row>
    <row r="129" spans="4:10" s="37" customFormat="1" ht="12.75">
      <c r="D129" s="132" t="s">
        <v>180</v>
      </c>
      <c r="J129" s="38">
        <v>15030</v>
      </c>
    </row>
    <row r="130" spans="8:10" s="37" customFormat="1" ht="12.75">
      <c r="H130" s="133" t="s">
        <v>174</v>
      </c>
      <c r="J130" s="165">
        <f>J127+J129</f>
        <v>515287</v>
      </c>
    </row>
    <row r="131" spans="4:10" s="134" customFormat="1" ht="7.5" customHeight="1">
      <c r="D131" s="135"/>
      <c r="J131" s="166"/>
    </row>
    <row r="132" spans="8:10" s="37" customFormat="1" ht="13.5" thickBot="1">
      <c r="H132" s="37" t="s">
        <v>175</v>
      </c>
      <c r="J132" s="167">
        <f>J119+J130</f>
        <v>865387</v>
      </c>
    </row>
    <row r="133" ht="12.75">
      <c r="J133" s="166"/>
    </row>
    <row r="134" spans="1:10" ht="12.75">
      <c r="A134" s="4" t="s">
        <v>108</v>
      </c>
      <c r="B134" s="4"/>
      <c r="C134" s="4" t="s">
        <v>109</v>
      </c>
      <c r="D134" s="4"/>
      <c r="J134" s="9"/>
    </row>
    <row r="135" ht="12.75">
      <c r="J135" s="9"/>
    </row>
    <row r="136" spans="3:10" ht="30.75" customHeight="1">
      <c r="C136" s="182" t="s">
        <v>187</v>
      </c>
      <c r="D136" s="182"/>
      <c r="E136" s="182"/>
      <c r="F136" s="182"/>
      <c r="G136" s="182"/>
      <c r="H136" s="182"/>
      <c r="I136" s="182"/>
      <c r="J136" s="182"/>
    </row>
    <row r="137" ht="12.75">
      <c r="J137" s="9"/>
    </row>
    <row r="138" ht="12.75">
      <c r="J138" s="25" t="s">
        <v>20</v>
      </c>
    </row>
    <row r="139" spans="3:10" s="37" customFormat="1" ht="12.75">
      <c r="C139" s="37" t="s">
        <v>110</v>
      </c>
      <c r="J139" s="38">
        <f>3165+236</f>
        <v>3401</v>
      </c>
    </row>
    <row r="140" spans="3:10" s="37" customFormat="1" ht="12.75">
      <c r="C140" s="37" t="s">
        <v>176</v>
      </c>
      <c r="J140" s="38">
        <v>862</v>
      </c>
    </row>
    <row r="141" spans="3:10" s="37" customFormat="1" ht="12.75">
      <c r="C141" s="37" t="s">
        <v>111</v>
      </c>
      <c r="J141" s="38">
        <v>4380</v>
      </c>
    </row>
    <row r="142" s="37" customFormat="1" ht="13.5" thickBot="1">
      <c r="J142" s="167">
        <f>SUM(J139:J141)</f>
        <v>8643</v>
      </c>
    </row>
    <row r="143" ht="12.75">
      <c r="J143" s="9"/>
    </row>
    <row r="144" ht="12.75">
      <c r="J144" s="9"/>
    </row>
    <row r="145" spans="1:10" ht="12.75">
      <c r="A145" s="36" t="s">
        <v>112</v>
      </c>
      <c r="B145" s="36"/>
      <c r="C145" s="36" t="s">
        <v>113</v>
      </c>
      <c r="D145" s="36"/>
      <c r="E145" s="37"/>
      <c r="F145" s="37"/>
      <c r="J145" s="9"/>
    </row>
    <row r="146" ht="12.75">
      <c r="J146" s="9"/>
    </row>
    <row r="147" spans="3:10" ht="34.5" customHeight="1">
      <c r="C147" s="182" t="s">
        <v>202</v>
      </c>
      <c r="D147" s="182"/>
      <c r="E147" s="182"/>
      <c r="F147" s="182"/>
      <c r="G147" s="182"/>
      <c r="H147" s="182"/>
      <c r="I147" s="182"/>
      <c r="J147" s="182"/>
    </row>
    <row r="148" spans="3:10" ht="12.75">
      <c r="C148" s="35"/>
      <c r="D148" s="35"/>
      <c r="E148" s="35"/>
      <c r="F148" s="35"/>
      <c r="G148" s="35"/>
      <c r="H148" s="35"/>
      <c r="I148" s="35"/>
      <c r="J148" s="35"/>
    </row>
    <row r="149" spans="3:10" ht="12.75">
      <c r="C149" s="35"/>
      <c r="D149" s="35"/>
      <c r="E149" s="35"/>
      <c r="F149" s="35"/>
      <c r="G149" s="35"/>
      <c r="H149" s="35"/>
      <c r="I149" s="35"/>
      <c r="J149" s="35"/>
    </row>
    <row r="150" spans="1:10" ht="12.75">
      <c r="A150" s="4" t="s">
        <v>114</v>
      </c>
      <c r="B150" s="4"/>
      <c r="C150" s="4" t="s">
        <v>115</v>
      </c>
      <c r="D150" s="4"/>
      <c r="J150" s="9"/>
    </row>
    <row r="151" ht="12.75">
      <c r="J151" s="9"/>
    </row>
    <row r="152" spans="3:10" s="37" customFormat="1" ht="24.75" customHeight="1">
      <c r="C152" s="188" t="s">
        <v>201</v>
      </c>
      <c r="D152" s="188"/>
      <c r="E152" s="188"/>
      <c r="F152" s="188"/>
      <c r="G152" s="188"/>
      <c r="H152" s="188"/>
      <c r="I152" s="188"/>
      <c r="J152" s="188"/>
    </row>
    <row r="153" spans="3:10" ht="12.75">
      <c r="C153" s="35"/>
      <c r="D153" s="35"/>
      <c r="E153" s="35"/>
      <c r="F153" s="35"/>
      <c r="G153" s="35"/>
      <c r="H153" s="35"/>
      <c r="I153" s="35"/>
      <c r="J153" s="35"/>
    </row>
    <row r="154" ht="12.75">
      <c r="J154" s="9"/>
    </row>
    <row r="155" spans="1:10" ht="12.75">
      <c r="A155" s="4" t="s">
        <v>116</v>
      </c>
      <c r="B155" s="4"/>
      <c r="C155" s="4" t="s">
        <v>117</v>
      </c>
      <c r="D155" s="4"/>
      <c r="J155" s="9"/>
    </row>
    <row r="156" spans="1:10" ht="12.75">
      <c r="A156" s="4"/>
      <c r="B156" s="4"/>
      <c r="C156" s="4"/>
      <c r="D156" s="4"/>
      <c r="J156" s="9"/>
    </row>
    <row r="157" spans="1:10" ht="12.75">
      <c r="A157" s="4"/>
      <c r="B157" s="4"/>
      <c r="C157" s="4"/>
      <c r="D157" s="4"/>
      <c r="F157" s="186" t="s">
        <v>225</v>
      </c>
      <c r="G157" s="186"/>
      <c r="H157" s="186"/>
      <c r="J157" s="56" t="s">
        <v>226</v>
      </c>
    </row>
    <row r="158" spans="4:10" ht="25.5">
      <c r="D158" s="3"/>
      <c r="E158" s="3"/>
      <c r="F158" s="29" t="s">
        <v>4</v>
      </c>
      <c r="G158" s="29"/>
      <c r="H158" s="29" t="s">
        <v>123</v>
      </c>
      <c r="I158" s="29"/>
      <c r="J158" s="30" t="s">
        <v>124</v>
      </c>
    </row>
    <row r="159" spans="4:10" ht="12.75">
      <c r="D159" s="3"/>
      <c r="E159" s="3"/>
      <c r="F159" s="31" t="s">
        <v>20</v>
      </c>
      <c r="G159" s="31"/>
      <c r="H159" s="31" t="s">
        <v>20</v>
      </c>
      <c r="I159" s="31"/>
      <c r="J159" s="31" t="s">
        <v>20</v>
      </c>
    </row>
    <row r="160" spans="4:10" ht="12.75">
      <c r="D160" s="3"/>
      <c r="E160" s="3"/>
      <c r="F160" s="31"/>
      <c r="G160" s="31"/>
      <c r="H160" s="31"/>
      <c r="I160" s="31"/>
      <c r="J160" s="31"/>
    </row>
    <row r="161" spans="3:12" ht="12.75">
      <c r="C161" s="1" t="s">
        <v>118</v>
      </c>
      <c r="F161" s="9">
        <v>447153</v>
      </c>
      <c r="H161" s="9">
        <v>191325</v>
      </c>
      <c r="J161" s="9">
        <v>1863305</v>
      </c>
      <c r="L161" s="147"/>
    </row>
    <row r="162" spans="3:12" ht="12.75">
      <c r="C162" s="1" t="s">
        <v>119</v>
      </c>
      <c r="F162" s="145">
        <v>293595</v>
      </c>
      <c r="H162" s="145">
        <v>137100</v>
      </c>
      <c r="J162" s="145">
        <v>972578</v>
      </c>
      <c r="L162" s="147"/>
    </row>
    <row r="163" spans="3:12" ht="12.75">
      <c r="C163" s="1" t="s">
        <v>120</v>
      </c>
      <c r="F163" s="146">
        <v>26617</v>
      </c>
      <c r="H163" s="146">
        <v>8689</v>
      </c>
      <c r="J163" s="146">
        <v>441745</v>
      </c>
      <c r="L163" s="147"/>
    </row>
    <row r="164" spans="3:12" ht="12.75">
      <c r="C164" s="187" t="s">
        <v>208</v>
      </c>
      <c r="D164" s="187"/>
      <c r="F164" s="9">
        <f>SUM(F162:F163)</f>
        <v>320212</v>
      </c>
      <c r="H164" s="9">
        <f>SUM(H162:H163)</f>
        <v>145789</v>
      </c>
      <c r="J164" s="9">
        <f>SUM(J162:J163)</f>
        <v>1414323</v>
      </c>
      <c r="L164" s="147"/>
    </row>
    <row r="165" spans="3:12" ht="12.75">
      <c r="C165" s="1" t="s">
        <v>121</v>
      </c>
      <c r="F165" s="9">
        <v>632549</v>
      </c>
      <c r="H165" s="9">
        <v>43367</v>
      </c>
      <c r="J165" s="9">
        <v>523425</v>
      </c>
      <c r="L165" s="147"/>
    </row>
    <row r="166" spans="3:12" ht="12.75">
      <c r="C166" s="1" t="s">
        <v>122</v>
      </c>
      <c r="F166" s="12">
        <v>17520</v>
      </c>
      <c r="H166" s="12">
        <v>-1751</v>
      </c>
      <c r="J166" s="12">
        <v>363400</v>
      </c>
      <c r="L166" s="147"/>
    </row>
    <row r="167" spans="6:12" ht="12.75">
      <c r="F167" s="9">
        <f>SUM(F161:F166)-F164</f>
        <v>1417434</v>
      </c>
      <c r="H167" s="9">
        <f>SUM(H161:H166)-H164</f>
        <v>378730</v>
      </c>
      <c r="J167" s="9">
        <f>SUM(J161:J166)-J164</f>
        <v>4164453</v>
      </c>
      <c r="L167" s="149"/>
    </row>
    <row r="168" spans="3:10" ht="12.75">
      <c r="C168" s="1" t="s">
        <v>125</v>
      </c>
      <c r="F168" s="9">
        <v>-185668</v>
      </c>
      <c r="H168" s="9">
        <v>0</v>
      </c>
      <c r="J168" s="9">
        <v>0</v>
      </c>
    </row>
    <row r="169" spans="3:10" s="10" customFormat="1" ht="27" customHeight="1">
      <c r="C169" s="185" t="s">
        <v>126</v>
      </c>
      <c r="D169" s="185"/>
      <c r="F169" s="11">
        <v>-262503</v>
      </c>
      <c r="H169" s="11">
        <v>0</v>
      </c>
      <c r="J169" s="11">
        <v>0</v>
      </c>
    </row>
    <row r="170" spans="3:10" ht="12.75">
      <c r="C170" s="1" t="s">
        <v>127</v>
      </c>
      <c r="F170" s="9">
        <v>0</v>
      </c>
      <c r="H170" s="9">
        <v>-27969</v>
      </c>
      <c r="J170" s="9">
        <v>0</v>
      </c>
    </row>
    <row r="171" spans="6:10" ht="13.5" thickBot="1">
      <c r="F171" s="26">
        <f>SUM(F167:F170)</f>
        <v>969263</v>
      </c>
      <c r="H171" s="26">
        <f>SUM(H167:H170)</f>
        <v>350761</v>
      </c>
      <c r="J171" s="26">
        <f>SUM(J167:J170)</f>
        <v>4164453</v>
      </c>
    </row>
    <row r="172" spans="6:10" ht="12.75">
      <c r="F172" s="9"/>
      <c r="J172" s="9"/>
    </row>
    <row r="173" ht="12.75">
      <c r="J173" s="9"/>
    </row>
    <row r="174" spans="1:10" ht="12.75">
      <c r="A174" s="32" t="s">
        <v>128</v>
      </c>
      <c r="B174" s="4"/>
      <c r="C174" s="183" t="s">
        <v>129</v>
      </c>
      <c r="D174" s="184"/>
      <c r="E174" s="184"/>
      <c r="F174" s="184"/>
      <c r="G174" s="184"/>
      <c r="H174" s="184"/>
      <c r="I174" s="184"/>
      <c r="J174" s="184"/>
    </row>
    <row r="175" ht="12.75">
      <c r="J175" s="9"/>
    </row>
    <row r="176" spans="3:10" s="37" customFormat="1" ht="42.75" customHeight="1">
      <c r="C176" s="188" t="s">
        <v>237</v>
      </c>
      <c r="D176" s="188"/>
      <c r="E176" s="188"/>
      <c r="F176" s="188"/>
      <c r="G176" s="188"/>
      <c r="H176" s="188"/>
      <c r="I176" s="188"/>
      <c r="J176" s="188"/>
    </row>
    <row r="177" s="37" customFormat="1" ht="12.75">
      <c r="J177" s="38"/>
    </row>
    <row r="178" spans="6:10" ht="12.75">
      <c r="F178" s="1" t="s">
        <v>186</v>
      </c>
      <c r="J178" s="9"/>
    </row>
    <row r="179" spans="1:10" ht="12.75">
      <c r="A179" s="36" t="s">
        <v>131</v>
      </c>
      <c r="B179" s="36"/>
      <c r="C179" s="36" t="s">
        <v>177</v>
      </c>
      <c r="D179" s="36"/>
      <c r="E179" s="37"/>
      <c r="F179" s="37"/>
      <c r="G179" s="37"/>
      <c r="H179" s="37"/>
      <c r="I179" s="37"/>
      <c r="J179" s="38"/>
    </row>
    <row r="180" ht="12.75">
      <c r="J180" s="9"/>
    </row>
    <row r="181" spans="3:10" s="37" customFormat="1" ht="51.75" customHeight="1">
      <c r="C181" s="188" t="s">
        <v>236</v>
      </c>
      <c r="D181" s="188"/>
      <c r="E181" s="188"/>
      <c r="F181" s="188"/>
      <c r="G181" s="188"/>
      <c r="H181" s="188"/>
      <c r="I181" s="188"/>
      <c r="J181" s="188"/>
    </row>
    <row r="182" s="37" customFormat="1" ht="12.75">
      <c r="J182" s="38"/>
    </row>
    <row r="183" spans="3:10" s="37" customFormat="1" ht="93" customHeight="1">
      <c r="C183" s="188" t="s">
        <v>238</v>
      </c>
      <c r="D183" s="188"/>
      <c r="E183" s="188"/>
      <c r="F183" s="188"/>
      <c r="G183" s="188"/>
      <c r="H183" s="188"/>
      <c r="I183" s="188"/>
      <c r="J183" s="188"/>
    </row>
    <row r="184" spans="3:11" s="37" customFormat="1" ht="12.75">
      <c r="C184" s="188"/>
      <c r="D184" s="188"/>
      <c r="E184" s="188"/>
      <c r="F184" s="188"/>
      <c r="G184" s="188"/>
      <c r="H184" s="188"/>
      <c r="I184" s="188"/>
      <c r="J184" s="188"/>
      <c r="K184" s="188"/>
    </row>
    <row r="185" spans="3:11" s="37" customFormat="1" ht="53.25" customHeight="1">
      <c r="C185" s="188" t="s">
        <v>230</v>
      </c>
      <c r="D185" s="188"/>
      <c r="E185" s="188"/>
      <c r="F185" s="188"/>
      <c r="G185" s="188"/>
      <c r="H185" s="188"/>
      <c r="I185" s="188"/>
      <c r="J185" s="188"/>
      <c r="K185" s="148"/>
    </row>
    <row r="186" spans="3:11" s="37" customFormat="1" ht="12.75">
      <c r="C186" s="148"/>
      <c r="D186" s="148"/>
      <c r="E186" s="148"/>
      <c r="F186" s="148"/>
      <c r="G186" s="148"/>
      <c r="H186" s="148"/>
      <c r="I186" s="148"/>
      <c r="J186" s="148"/>
      <c r="K186" s="148"/>
    </row>
    <row r="187" spans="3:11" s="37" customFormat="1" ht="12.75">
      <c r="C187" s="148"/>
      <c r="D187" s="148"/>
      <c r="E187" s="148"/>
      <c r="F187" s="148"/>
      <c r="G187" s="148"/>
      <c r="H187" s="148"/>
      <c r="I187" s="148"/>
      <c r="J187" s="148"/>
      <c r="K187" s="148"/>
    </row>
    <row r="188" spans="1:10" s="37" customFormat="1" ht="12.75">
      <c r="A188" s="36" t="s">
        <v>132</v>
      </c>
      <c r="B188" s="36"/>
      <c r="C188" s="36" t="s">
        <v>133</v>
      </c>
      <c r="D188" s="36"/>
      <c r="E188" s="36"/>
      <c r="J188" s="38"/>
    </row>
    <row r="189" s="37" customFormat="1" ht="12.75">
      <c r="J189" s="38"/>
    </row>
    <row r="190" spans="3:10" s="37" customFormat="1" ht="30.75" customHeight="1">
      <c r="C190" s="188" t="s">
        <v>247</v>
      </c>
      <c r="D190" s="188"/>
      <c r="E190" s="188"/>
      <c r="F190" s="188"/>
      <c r="G190" s="188"/>
      <c r="H190" s="188"/>
      <c r="I190" s="188"/>
      <c r="J190" s="188"/>
    </row>
    <row r="191" spans="3:10" s="37" customFormat="1" ht="12.75">
      <c r="C191" s="148"/>
      <c r="D191" s="148"/>
      <c r="E191" s="148"/>
      <c r="F191" s="148"/>
      <c r="G191" s="148"/>
      <c r="H191" s="148"/>
      <c r="I191" s="148"/>
      <c r="J191" s="148"/>
    </row>
    <row r="192" spans="3:10" s="37" customFormat="1" ht="28.5" customHeight="1">
      <c r="C192" s="188" t="s">
        <v>234</v>
      </c>
      <c r="D192" s="188"/>
      <c r="E192" s="188"/>
      <c r="F192" s="188"/>
      <c r="G192" s="188"/>
      <c r="H192" s="188"/>
      <c r="I192" s="188"/>
      <c r="J192" s="188"/>
    </row>
    <row r="195" spans="1:4" ht="12.75">
      <c r="A195" s="4" t="s">
        <v>134</v>
      </c>
      <c r="B195" s="4"/>
      <c r="C195" s="4" t="s">
        <v>135</v>
      </c>
      <c r="D195" s="4"/>
    </row>
    <row r="197" ht="12.75">
      <c r="C197" s="1" t="s">
        <v>130</v>
      </c>
    </row>
    <row r="200" spans="1:4" ht="12.75">
      <c r="A200" s="4" t="s">
        <v>136</v>
      </c>
      <c r="B200" s="4"/>
      <c r="C200" s="4" t="s">
        <v>137</v>
      </c>
      <c r="D200" s="4"/>
    </row>
    <row r="202" spans="3:10" ht="29.25" customHeight="1">
      <c r="C202" s="188" t="s">
        <v>231</v>
      </c>
      <c r="D202" s="188"/>
      <c r="E202" s="188"/>
      <c r="F202" s="188"/>
      <c r="G202" s="188"/>
      <c r="H202" s="188"/>
      <c r="I202" s="188"/>
      <c r="J202" s="188"/>
    </row>
    <row r="204" spans="3:10" ht="19.5" customHeight="1">
      <c r="C204" s="188" t="s">
        <v>210</v>
      </c>
      <c r="D204" s="188"/>
      <c r="E204" s="188"/>
      <c r="F204" s="188"/>
      <c r="G204" s="188"/>
      <c r="H204" s="188"/>
      <c r="I204" s="188"/>
      <c r="J204" s="188"/>
    </row>
    <row r="205" ht="9" customHeight="1"/>
    <row r="206" ht="16.5" customHeight="1">
      <c r="C206" s="1" t="s">
        <v>239</v>
      </c>
    </row>
    <row r="207" spans="3:10" ht="12.75">
      <c r="C207" s="148"/>
      <c r="D207" s="148"/>
      <c r="E207" s="148"/>
      <c r="F207" s="148"/>
      <c r="G207" s="148"/>
      <c r="H207" s="148"/>
      <c r="I207" s="148"/>
      <c r="J207" s="148"/>
    </row>
    <row r="208" ht="46.5" customHeight="1"/>
    <row r="209" ht="12.75">
      <c r="A209" s="1" t="s">
        <v>138</v>
      </c>
    </row>
    <row r="211" spans="1:2" ht="12.75">
      <c r="A211" s="4" t="s">
        <v>139</v>
      </c>
      <c r="B211" s="4"/>
    </row>
    <row r="212" spans="1:2" ht="12.75">
      <c r="A212" s="4" t="s">
        <v>140</v>
      </c>
      <c r="B212" s="4"/>
    </row>
    <row r="213" ht="12.75">
      <c r="A213" s="1" t="s">
        <v>141</v>
      </c>
    </row>
    <row r="215" ht="12.75">
      <c r="A215" s="1" t="s">
        <v>142</v>
      </c>
    </row>
    <row r="216" spans="1:4" ht="12.75">
      <c r="A216" s="181">
        <v>36661</v>
      </c>
      <c r="B216" s="181"/>
      <c r="C216" s="181"/>
      <c r="D216" s="181"/>
    </row>
  </sheetData>
  <mergeCells count="40">
    <mergeCell ref="C202:J202"/>
    <mergeCell ref="C204:J204"/>
    <mergeCell ref="C185:J185"/>
    <mergeCell ref="C38:F38"/>
    <mergeCell ref="C39:F39"/>
    <mergeCell ref="C100:J100"/>
    <mergeCell ref="C78:J78"/>
    <mergeCell ref="C83:J83"/>
    <mergeCell ref="C92:J92"/>
    <mergeCell ref="C40:F40"/>
    <mergeCell ref="C41:F41"/>
    <mergeCell ref="C47:J47"/>
    <mergeCell ref="A1:J1"/>
    <mergeCell ref="A2:J2"/>
    <mergeCell ref="C11:J11"/>
    <mergeCell ref="C27:J27"/>
    <mergeCell ref="C176:J176"/>
    <mergeCell ref="C183:J183"/>
    <mergeCell ref="C52:J52"/>
    <mergeCell ref="C56:J56"/>
    <mergeCell ref="C98:J98"/>
    <mergeCell ref="C181:J181"/>
    <mergeCell ref="C96:J96"/>
    <mergeCell ref="C152:J152"/>
    <mergeCell ref="C85:D85"/>
    <mergeCell ref="C86:D86"/>
    <mergeCell ref="A216:D216"/>
    <mergeCell ref="C136:J136"/>
    <mergeCell ref="C174:J174"/>
    <mergeCell ref="C169:D169"/>
    <mergeCell ref="F157:H157"/>
    <mergeCell ref="C164:D164"/>
    <mergeCell ref="C147:J147"/>
    <mergeCell ref="C184:K184"/>
    <mergeCell ref="C192:J192"/>
    <mergeCell ref="C190:J190"/>
    <mergeCell ref="C87:D87"/>
    <mergeCell ref="E85:J85"/>
    <mergeCell ref="E86:J86"/>
    <mergeCell ref="E87:J87"/>
  </mergeCells>
  <printOptions/>
  <pageMargins left="1" right="0.48" top="1.23" bottom="1.25" header="0.38" footer="1.1"/>
  <pageSetup horizontalDpi="300" verticalDpi="300" orientation="portrait" paperSize="9" scale="98" r:id="rId1"/>
  <headerFooter alignWithMargins="0">
    <oddFooter>&amp;C&amp;"Times New Roman,Regular"&amp;7- Page &amp;P+3 -</oddFooter>
  </headerFooter>
  <rowBreaks count="6" manualBreakCount="6">
    <brk id="48" max="255" man="1"/>
    <brk id="79" max="10" man="1"/>
    <brk id="101" max="10" man="1"/>
    <brk id="148" max="10" man="1"/>
    <brk id="177" max="10" man="1"/>
    <brk id="198" max="10"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0" customWidth="1"/>
    <col min="7" max="7" width="0.5625" style="144" customWidth="1"/>
    <col min="8" max="8" width="13.00390625" style="0" customWidth="1"/>
  </cols>
  <sheetData>
    <row r="1" spans="1:9" ht="18.75">
      <c r="A1" s="173" t="s">
        <v>207</v>
      </c>
      <c r="B1" s="173"/>
      <c r="C1" s="173"/>
      <c r="D1" s="173"/>
      <c r="E1" s="173"/>
      <c r="F1" s="173"/>
      <c r="G1" s="173"/>
      <c r="H1" s="173"/>
      <c r="I1" s="173"/>
    </row>
    <row r="2" spans="1:9" ht="12.75">
      <c r="A2" s="194" t="s">
        <v>0</v>
      </c>
      <c r="B2" s="194"/>
      <c r="C2" s="194"/>
      <c r="D2" s="194"/>
      <c r="E2" s="194"/>
      <c r="F2" s="194"/>
      <c r="G2" s="194"/>
      <c r="H2" s="194"/>
      <c r="I2" s="194"/>
    </row>
    <row r="3" spans="1:8" ht="12.75">
      <c r="A3" s="1"/>
      <c r="B3" s="1"/>
      <c r="C3" s="1"/>
      <c r="D3" s="1"/>
      <c r="E3" s="1"/>
      <c r="F3" s="4"/>
      <c r="G3" s="5"/>
      <c r="H3" s="4"/>
    </row>
    <row r="4" spans="1:8" ht="16.5" customHeight="1">
      <c r="A4" s="40" t="s">
        <v>216</v>
      </c>
      <c r="B4" s="17"/>
      <c r="C4" s="17"/>
      <c r="D4" s="17"/>
      <c r="E4" s="17"/>
      <c r="F4" s="17"/>
      <c r="G4" s="141"/>
      <c r="H4" s="17"/>
    </row>
    <row r="5" spans="1:8" ht="12.75">
      <c r="A5" s="16" t="s">
        <v>1</v>
      </c>
      <c r="B5" s="16"/>
      <c r="C5" s="1"/>
      <c r="D5" s="1"/>
      <c r="E5" s="1"/>
      <c r="F5" s="4"/>
      <c r="G5" s="5"/>
      <c r="H5" s="4"/>
    </row>
    <row r="6" spans="1:8" ht="12.75">
      <c r="A6" s="16"/>
      <c r="B6" s="16"/>
      <c r="C6" s="1"/>
      <c r="D6" s="1"/>
      <c r="E6" s="1"/>
      <c r="F6" s="4"/>
      <c r="G6" s="5"/>
      <c r="H6" s="4"/>
    </row>
    <row r="7" spans="1:8" ht="15">
      <c r="A7" s="34" t="s">
        <v>143</v>
      </c>
      <c r="B7" s="33"/>
      <c r="C7" s="33"/>
      <c r="D7" s="33"/>
      <c r="E7" s="33"/>
      <c r="F7" s="34"/>
      <c r="G7" s="142"/>
      <c r="H7" s="34"/>
    </row>
    <row r="8" spans="1:8" ht="15">
      <c r="A8" s="33"/>
      <c r="B8" s="33"/>
      <c r="C8" s="33"/>
      <c r="D8" s="33"/>
      <c r="E8" s="33"/>
      <c r="F8" s="34"/>
      <c r="G8" s="142"/>
      <c r="H8" s="34"/>
    </row>
    <row r="9" spans="1:8" ht="15">
      <c r="A9" s="34" t="s">
        <v>172</v>
      </c>
      <c r="B9" s="33"/>
      <c r="C9" s="33"/>
      <c r="D9" s="33"/>
      <c r="E9" s="33"/>
      <c r="F9" s="34"/>
      <c r="G9" s="142"/>
      <c r="H9" s="34"/>
    </row>
    <row r="10" spans="1:8" s="41" customFormat="1" ht="12.75">
      <c r="A10" s="6"/>
      <c r="B10" s="18"/>
      <c r="C10" s="18"/>
      <c r="D10" s="18"/>
      <c r="E10" s="18"/>
      <c r="F10" s="47" t="s">
        <v>171</v>
      </c>
      <c r="G10" s="136"/>
      <c r="H10" s="48" t="s">
        <v>171</v>
      </c>
    </row>
    <row r="11" spans="1:8" s="41" customFormat="1" ht="12.75">
      <c r="A11" s="6"/>
      <c r="B11" s="18"/>
      <c r="C11" s="18"/>
      <c r="D11" s="18"/>
      <c r="E11" s="18"/>
      <c r="F11" s="49">
        <v>36616</v>
      </c>
      <c r="G11" s="137"/>
      <c r="H11" s="50">
        <v>36341</v>
      </c>
    </row>
    <row r="12" spans="1:8" s="41" customFormat="1" ht="12.75">
      <c r="A12" s="18" t="s">
        <v>144</v>
      </c>
      <c r="B12" s="18"/>
      <c r="C12" s="18"/>
      <c r="D12" s="18"/>
      <c r="E12" s="18"/>
      <c r="F12" s="51"/>
      <c r="G12" s="138"/>
      <c r="H12" s="52"/>
    </row>
    <row r="13" spans="1:8" s="41" customFormat="1" ht="12.75">
      <c r="A13" s="24" t="s">
        <v>145</v>
      </c>
      <c r="B13" s="18"/>
      <c r="C13" s="18"/>
      <c r="D13" s="42" t="s">
        <v>146</v>
      </c>
      <c r="E13" s="18"/>
      <c r="F13" s="53">
        <v>77776</v>
      </c>
      <c r="G13" s="43"/>
      <c r="H13" s="160">
        <v>69323</v>
      </c>
    </row>
    <row r="14" spans="1:8" s="41" customFormat="1" ht="12.75">
      <c r="A14" s="24" t="s">
        <v>147</v>
      </c>
      <c r="B14" s="18"/>
      <c r="C14" s="18"/>
      <c r="D14" s="42" t="s">
        <v>146</v>
      </c>
      <c r="E14" s="18"/>
      <c r="F14" s="53">
        <v>86106</v>
      </c>
      <c r="G14" s="43"/>
      <c r="H14" s="160">
        <v>85706</v>
      </c>
    </row>
    <row r="15" spans="1:8" s="41" customFormat="1" ht="12.75">
      <c r="A15" s="18"/>
      <c r="B15" s="18"/>
      <c r="C15" s="18"/>
      <c r="D15" s="42"/>
      <c r="E15" s="18"/>
      <c r="F15" s="54"/>
      <c r="G15" s="104"/>
      <c r="H15" s="161"/>
    </row>
    <row r="16" spans="1:8" s="41" customFormat="1" ht="12.75">
      <c r="A16" s="18" t="s">
        <v>148</v>
      </c>
      <c r="B16" s="18"/>
      <c r="C16" s="18"/>
      <c r="D16" s="42"/>
      <c r="E16" s="18"/>
      <c r="F16" s="54"/>
      <c r="G16" s="104"/>
      <c r="H16" s="161"/>
    </row>
    <row r="17" spans="1:8" s="41" customFormat="1" ht="12.75">
      <c r="A17" s="24" t="s">
        <v>145</v>
      </c>
      <c r="B17" s="18"/>
      <c r="C17" s="18"/>
      <c r="D17" s="42" t="s">
        <v>146</v>
      </c>
      <c r="E17" s="18"/>
      <c r="F17" s="53">
        <v>2093</v>
      </c>
      <c r="G17" s="43"/>
      <c r="H17" s="160">
        <v>2348</v>
      </c>
    </row>
    <row r="18" spans="1:8" s="41" customFormat="1" ht="12.75">
      <c r="A18" s="24" t="s">
        <v>147</v>
      </c>
      <c r="B18" s="18"/>
      <c r="C18" s="18"/>
      <c r="D18" s="42" t="s">
        <v>146</v>
      </c>
      <c r="E18" s="18"/>
      <c r="F18" s="55">
        <v>2093</v>
      </c>
      <c r="G18" s="56"/>
      <c r="H18" s="162">
        <v>2348</v>
      </c>
    </row>
    <row r="19" spans="1:8" s="41" customFormat="1" ht="12.75">
      <c r="A19" s="18"/>
      <c r="B19" s="18"/>
      <c r="C19" s="18"/>
      <c r="D19" s="42"/>
      <c r="E19" s="18"/>
      <c r="F19" s="6"/>
      <c r="G19" s="104"/>
      <c r="H19" s="18"/>
    </row>
    <row r="20" spans="1:8" s="41" customFormat="1" ht="12.75">
      <c r="A20" s="18"/>
      <c r="B20" s="18"/>
      <c r="C20" s="18"/>
      <c r="D20" s="42"/>
      <c r="E20" s="18"/>
      <c r="F20" s="6"/>
      <c r="G20" s="104"/>
      <c r="H20" s="18"/>
    </row>
    <row r="21" spans="1:8" s="41" customFormat="1" ht="12.75">
      <c r="A21" s="18"/>
      <c r="B21" s="18"/>
      <c r="C21" s="18"/>
      <c r="D21" s="42"/>
      <c r="E21" s="18"/>
      <c r="F21" s="6"/>
      <c r="G21" s="104"/>
      <c r="H21" s="18"/>
    </row>
    <row r="22" spans="1:8" s="41" customFormat="1" ht="12.75">
      <c r="A22" s="18"/>
      <c r="B22" s="18"/>
      <c r="C22" s="18"/>
      <c r="D22" s="42"/>
      <c r="E22" s="18"/>
      <c r="F22" s="57">
        <v>36616</v>
      </c>
      <c r="G22" s="139"/>
      <c r="H22" s="58">
        <v>36341</v>
      </c>
    </row>
    <row r="23" spans="1:8" s="41" customFormat="1" ht="12.75">
      <c r="A23" s="18"/>
      <c r="B23" s="18"/>
      <c r="C23" s="18"/>
      <c r="D23" s="42"/>
      <c r="E23" s="18"/>
      <c r="F23" s="59" t="s">
        <v>228</v>
      </c>
      <c r="G23" s="140"/>
      <c r="H23" s="60" t="s">
        <v>227</v>
      </c>
    </row>
    <row r="24" spans="1:8" s="41" customFormat="1" ht="12.75">
      <c r="A24" s="193" t="s">
        <v>149</v>
      </c>
      <c r="B24" s="193"/>
      <c r="C24" s="193"/>
      <c r="D24" s="42"/>
      <c r="E24" s="18"/>
      <c r="F24" s="54"/>
      <c r="G24" s="104"/>
      <c r="H24" s="161"/>
    </row>
    <row r="25" spans="1:8" s="41" customFormat="1" ht="12.75">
      <c r="A25" s="18" t="s">
        <v>150</v>
      </c>
      <c r="B25" s="18"/>
      <c r="C25" s="18"/>
      <c r="D25" s="42" t="s">
        <v>146</v>
      </c>
      <c r="E25" s="18"/>
      <c r="F25" s="53">
        <v>74756</v>
      </c>
      <c r="G25" s="43"/>
      <c r="H25" s="160">
        <v>66958</v>
      </c>
    </row>
    <row r="26" spans="1:8" s="41" customFormat="1" ht="12.75">
      <c r="A26" s="18" t="s">
        <v>148</v>
      </c>
      <c r="B26" s="18"/>
      <c r="C26" s="18"/>
      <c r="D26" s="42" t="s">
        <v>146</v>
      </c>
      <c r="E26" s="18"/>
      <c r="F26" s="53">
        <v>2122</v>
      </c>
      <c r="G26" s="43"/>
      <c r="H26" s="160">
        <v>2637</v>
      </c>
    </row>
    <row r="27" spans="1:8" s="41" customFormat="1" ht="12.75">
      <c r="A27" s="18"/>
      <c r="B27" s="18"/>
      <c r="C27" s="18"/>
      <c r="D27" s="42"/>
      <c r="E27" s="18"/>
      <c r="F27" s="54"/>
      <c r="G27" s="104"/>
      <c r="H27" s="161"/>
    </row>
    <row r="28" spans="1:8" s="41" customFormat="1" ht="12.75">
      <c r="A28" s="6" t="s">
        <v>151</v>
      </c>
      <c r="B28" s="18"/>
      <c r="C28" s="18"/>
      <c r="D28" s="42"/>
      <c r="E28" s="18"/>
      <c r="F28" s="54"/>
      <c r="G28" s="104"/>
      <c r="H28" s="161"/>
    </row>
    <row r="29" spans="1:8" s="41" customFormat="1" ht="12.75">
      <c r="A29" s="18" t="s">
        <v>150</v>
      </c>
      <c r="B29" s="18"/>
      <c r="C29" s="18"/>
      <c r="D29" s="42"/>
      <c r="E29" s="18"/>
      <c r="F29" s="54"/>
      <c r="G29" s="104"/>
      <c r="H29" s="161"/>
    </row>
    <row r="30" spans="1:8" s="41" customFormat="1" ht="12.75">
      <c r="A30" s="24" t="s">
        <v>152</v>
      </c>
      <c r="B30" s="18"/>
      <c r="C30" s="18"/>
      <c r="D30" s="42" t="s">
        <v>153</v>
      </c>
      <c r="E30" s="18"/>
      <c r="F30" s="53">
        <v>1205858</v>
      </c>
      <c r="G30" s="43"/>
      <c r="H30" s="160">
        <v>1279149</v>
      </c>
    </row>
    <row r="31" spans="1:8" s="41" customFormat="1" ht="12.75">
      <c r="A31" s="24" t="s">
        <v>154</v>
      </c>
      <c r="B31" s="18"/>
      <c r="C31" s="18"/>
      <c r="D31" s="42" t="s">
        <v>153</v>
      </c>
      <c r="E31" s="18"/>
      <c r="F31" s="61">
        <f>F30/F25</f>
        <v>16.130584835999787</v>
      </c>
      <c r="G31" s="44"/>
      <c r="H31" s="163">
        <f>H30/H25</f>
        <v>19.103751605484035</v>
      </c>
    </row>
    <row r="32" spans="1:8" s="41" customFormat="1" ht="12.75">
      <c r="A32" s="24" t="s">
        <v>155</v>
      </c>
      <c r="B32" s="18"/>
      <c r="C32" s="18"/>
      <c r="D32" s="42" t="s">
        <v>153</v>
      </c>
      <c r="E32" s="18"/>
      <c r="F32" s="53">
        <v>1412245</v>
      </c>
      <c r="G32" s="43"/>
      <c r="H32" s="160">
        <v>1445085</v>
      </c>
    </row>
    <row r="33" spans="1:8" s="41" customFormat="1" ht="12.75">
      <c r="A33" s="24" t="s">
        <v>156</v>
      </c>
      <c r="B33" s="18"/>
      <c r="C33" s="18"/>
      <c r="D33" s="42" t="s">
        <v>153</v>
      </c>
      <c r="E33" s="18"/>
      <c r="F33" s="53">
        <v>281339</v>
      </c>
      <c r="G33" s="43"/>
      <c r="H33" s="160">
        <v>281656</v>
      </c>
    </row>
    <row r="34" spans="1:8" s="41" customFormat="1" ht="12.75">
      <c r="A34" s="24" t="s">
        <v>157</v>
      </c>
      <c r="B34" s="18"/>
      <c r="C34" s="18"/>
      <c r="D34" s="42" t="s">
        <v>153</v>
      </c>
      <c r="E34" s="18"/>
      <c r="F34" s="53">
        <v>74847</v>
      </c>
      <c r="G34" s="43"/>
      <c r="H34" s="160">
        <v>74666</v>
      </c>
    </row>
    <row r="35" spans="1:8" s="41" customFormat="1" ht="12.75">
      <c r="A35" s="24" t="s">
        <v>158</v>
      </c>
      <c r="B35" s="18"/>
      <c r="C35" s="18"/>
      <c r="D35" s="42" t="s">
        <v>159</v>
      </c>
      <c r="E35" s="18"/>
      <c r="F35" s="62">
        <f>F33/F32</f>
        <v>0.19921401739783112</v>
      </c>
      <c r="G35" s="45"/>
      <c r="H35" s="164">
        <f>H33/H32</f>
        <v>0.19490618198929474</v>
      </c>
    </row>
    <row r="36" spans="1:8" s="41" customFormat="1" ht="12.75">
      <c r="A36" s="24" t="s">
        <v>160</v>
      </c>
      <c r="B36" s="18"/>
      <c r="C36" s="18"/>
      <c r="D36" s="42" t="s">
        <v>159</v>
      </c>
      <c r="E36" s="18"/>
      <c r="F36" s="62">
        <f>F34/F32</f>
        <v>0.05299859443651774</v>
      </c>
      <c r="G36" s="45"/>
      <c r="H36" s="164">
        <f>H34/H32</f>
        <v>0.05166893296934091</v>
      </c>
    </row>
    <row r="37" spans="1:8" s="41" customFormat="1" ht="12.75">
      <c r="A37" s="18"/>
      <c r="B37" s="18"/>
      <c r="C37" s="18"/>
      <c r="D37" s="42"/>
      <c r="E37" s="18"/>
      <c r="F37" s="54"/>
      <c r="G37" s="104"/>
      <c r="H37" s="161"/>
    </row>
    <row r="38" spans="1:8" s="41" customFormat="1" ht="12.75">
      <c r="A38" s="18" t="s">
        <v>148</v>
      </c>
      <c r="B38" s="18"/>
      <c r="C38" s="18"/>
      <c r="D38" s="42"/>
      <c r="E38" s="18"/>
      <c r="F38" s="54"/>
      <c r="G38" s="104"/>
      <c r="H38" s="161"/>
    </row>
    <row r="39" spans="1:8" s="41" customFormat="1" ht="12.75">
      <c r="A39" s="24" t="s">
        <v>161</v>
      </c>
      <c r="B39" s="18"/>
      <c r="C39" s="18"/>
      <c r="D39" s="42" t="s">
        <v>162</v>
      </c>
      <c r="E39" s="18"/>
      <c r="F39" s="53">
        <v>2704</v>
      </c>
      <c r="G39" s="43"/>
      <c r="H39" s="160">
        <v>4278</v>
      </c>
    </row>
    <row r="40" spans="1:8" s="41" customFormat="1" ht="12.75">
      <c r="A40" s="24" t="s">
        <v>154</v>
      </c>
      <c r="B40" s="18"/>
      <c r="C40" s="18"/>
      <c r="D40" s="42" t="s">
        <v>163</v>
      </c>
      <c r="E40" s="18"/>
      <c r="F40" s="53">
        <f>F39*1000/F26</f>
        <v>1274.2695570216777</v>
      </c>
      <c r="G40" s="43"/>
      <c r="H40" s="160">
        <f>H39*1000/H26</f>
        <v>1622.2980659840728</v>
      </c>
    </row>
    <row r="41" spans="1:8" s="41" customFormat="1" ht="12.75">
      <c r="A41" s="24" t="s">
        <v>164</v>
      </c>
      <c r="B41" s="18"/>
      <c r="C41" s="18"/>
      <c r="D41" s="42" t="s">
        <v>162</v>
      </c>
      <c r="E41" s="18"/>
      <c r="F41" s="53">
        <v>2607</v>
      </c>
      <c r="G41" s="43"/>
      <c r="H41" s="160">
        <v>4908</v>
      </c>
    </row>
    <row r="42" spans="1:8" s="41" customFormat="1" ht="12.75">
      <c r="A42" s="18"/>
      <c r="B42" s="18"/>
      <c r="C42" s="18"/>
      <c r="D42" s="46"/>
      <c r="E42" s="18"/>
      <c r="F42" s="54"/>
      <c r="G42" s="104"/>
      <c r="H42" s="161"/>
    </row>
    <row r="43" spans="1:8" s="41" customFormat="1" ht="12.75">
      <c r="A43" s="6" t="s">
        <v>165</v>
      </c>
      <c r="B43" s="18"/>
      <c r="C43" s="18"/>
      <c r="D43" s="46"/>
      <c r="E43" s="18"/>
      <c r="F43" s="54"/>
      <c r="G43" s="104"/>
      <c r="H43" s="161"/>
    </row>
    <row r="44" spans="1:8" s="41" customFormat="1" ht="12.75">
      <c r="A44" s="18" t="s">
        <v>144</v>
      </c>
      <c r="B44" s="18"/>
      <c r="C44" s="18"/>
      <c r="D44" s="46"/>
      <c r="E44" s="18"/>
      <c r="F44" s="54"/>
      <c r="G44" s="104"/>
      <c r="H44" s="161"/>
    </row>
    <row r="45" spans="1:8" s="41" customFormat="1" ht="12.75">
      <c r="A45" s="24" t="s">
        <v>166</v>
      </c>
      <c r="B45" s="18"/>
      <c r="C45" s="18"/>
      <c r="D45" s="46" t="s">
        <v>167</v>
      </c>
      <c r="E45" s="18"/>
      <c r="F45" s="53">
        <v>1248</v>
      </c>
      <c r="G45" s="43"/>
      <c r="H45" s="160">
        <v>2029</v>
      </c>
    </row>
    <row r="46" spans="1:8" s="41" customFormat="1" ht="12.75">
      <c r="A46" s="24" t="s">
        <v>168</v>
      </c>
      <c r="B46" s="18"/>
      <c r="C46" s="18"/>
      <c r="D46" s="46" t="s">
        <v>167</v>
      </c>
      <c r="E46" s="18"/>
      <c r="F46" s="53">
        <v>980</v>
      </c>
      <c r="G46" s="43"/>
      <c r="H46" s="160">
        <v>1082</v>
      </c>
    </row>
    <row r="47" spans="1:8" s="41" customFormat="1" ht="12.75">
      <c r="A47" s="18"/>
      <c r="B47" s="18"/>
      <c r="C47" s="18"/>
      <c r="D47" s="46"/>
      <c r="E47" s="18"/>
      <c r="F47" s="54"/>
      <c r="G47" s="104"/>
      <c r="H47" s="161"/>
    </row>
    <row r="48" spans="1:8" s="41" customFormat="1" ht="12.75">
      <c r="A48" s="18" t="s">
        <v>148</v>
      </c>
      <c r="B48" s="18"/>
      <c r="C48" s="18"/>
      <c r="D48" s="46"/>
      <c r="E48" s="18"/>
      <c r="F48" s="54"/>
      <c r="G48" s="104"/>
      <c r="H48" s="161"/>
    </row>
    <row r="49" spans="1:8" s="41" customFormat="1" ht="12.75">
      <c r="A49" s="24" t="s">
        <v>169</v>
      </c>
      <c r="B49" s="18"/>
      <c r="C49" s="18"/>
      <c r="D49" s="46" t="s">
        <v>170</v>
      </c>
      <c r="E49" s="18"/>
      <c r="F49" s="55">
        <v>298</v>
      </c>
      <c r="G49" s="56"/>
      <c r="H49" s="162">
        <v>318</v>
      </c>
    </row>
    <row r="50" s="41" customFormat="1" ht="12.75">
      <c r="G50" s="143"/>
    </row>
    <row r="51" s="41" customFormat="1" ht="12.75">
      <c r="G51" s="143"/>
    </row>
    <row r="52" s="41" customFormat="1" ht="12.75">
      <c r="G52" s="143"/>
    </row>
    <row r="53" s="41" customFormat="1" ht="12.75">
      <c r="G53" s="143"/>
    </row>
    <row r="54" s="41" customFormat="1" ht="12.75">
      <c r="G54" s="143"/>
    </row>
    <row r="55" s="41" customFormat="1" ht="12.75">
      <c r="G55" s="143"/>
    </row>
    <row r="56" s="41" customFormat="1" ht="12.75">
      <c r="G56" s="143"/>
    </row>
    <row r="57" s="41" customFormat="1" ht="12.75">
      <c r="G57" s="143"/>
    </row>
    <row r="58" s="41" customFormat="1" ht="12.75">
      <c r="G58" s="143"/>
    </row>
    <row r="59" s="41" customFormat="1" ht="12.75">
      <c r="G59" s="143"/>
    </row>
    <row r="60" s="41" customFormat="1" ht="12.75">
      <c r="G60" s="143"/>
    </row>
    <row r="61" s="41" customFormat="1" ht="12.75">
      <c r="G61" s="143"/>
    </row>
    <row r="62" s="41" customFormat="1" ht="12.75">
      <c r="G62" s="143"/>
    </row>
  </sheetData>
  <mergeCells count="3">
    <mergeCell ref="A24:C24"/>
    <mergeCell ref="A1:I1"/>
    <mergeCell ref="A2:I2"/>
  </mergeCells>
  <printOptions/>
  <pageMargins left="0.91" right="0.48" top="1.25" bottom="1.25" header="0.38" footer="1.1"/>
  <pageSetup horizontalDpi="300" verticalDpi="300" orientation="portrait" paperSize="9" scale="98" r:id="rId1"/>
  <headerFooter alignWithMargins="0">
    <oddFooter>&amp;C&amp;"Times New Roman,Regular"&amp;7- Page &amp;P+10 -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2000-05-15T04:58:13Z</cp:lastPrinted>
  <dcterms:created xsi:type="dcterms:W3CDTF">1999-02-13T02:20:00Z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